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UFOLEP\Tennis de Table\mails 2023-2024\24 envoi\"/>
    </mc:Choice>
  </mc:AlternateContent>
  <xr:revisionPtr revIDLastSave="0" documentId="8_{892FF841-D35F-4AA7-9687-7FC0A9390B5C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LISTE JOUEURS" sheetId="4" r:id="rId1"/>
    <sheet name="base joueur" sheetId="5" state="hidden" r:id="rId2"/>
    <sheet name="TDB Joueur" sheetId="6" r:id="rId3"/>
  </sheets>
  <externalReferences>
    <externalReference r:id="rId4"/>
    <externalReference r:id="rId5"/>
  </externalReferences>
  <definedNames>
    <definedName name="_xlnm._FilterDatabase" localSheetId="1" hidden="1">'base joueur'!$A$3:$BQ$496</definedName>
    <definedName name="_xlnm._FilterDatabase" localSheetId="0" hidden="1">'LISTE JOUEURS'!$A$2:$D$2</definedName>
    <definedName name="code">[1]récapitulatif!$A$4:$A$3814</definedName>
    <definedName name="date">[1]baréme!$E$29:$E$103</definedName>
    <definedName name="JourneeE4">'[2]Feuille EQUIPE A 4'!$AC$3:$AD$17</definedName>
    <definedName name="JourneeE6">'[2]Feuille EQUIPE A 6'!$AA$11:$AB$22</definedName>
    <definedName name="JourneeJ">'[2]Feuille JEUNES'!$AC$3:$AD$14</definedName>
    <definedName name="JourneeSD">'[2]Feuille SUPER DIV'!$AC$3:$AD$17</definedName>
    <definedName name="TypeChamp">[1]baréme!$E$29:$I$101</definedName>
    <definedName name="_xlnm.Print_Area" localSheetId="0">'LISTE JOUEURS'!$A$1:$D$383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6" l="1"/>
  <c r="M38" i="6" l="1"/>
  <c r="M37" i="6"/>
  <c r="M36" i="6"/>
  <c r="M35" i="6"/>
  <c r="N40" i="6" l="1"/>
  <c r="N5" i="6" l="1"/>
  <c r="N3" i="6"/>
  <c r="M32" i="6"/>
  <c r="N32" i="6" s="1"/>
  <c r="M31" i="6"/>
  <c r="N31" i="6" s="1"/>
  <c r="M30" i="6"/>
  <c r="N30" i="6" s="1"/>
  <c r="M29" i="6"/>
  <c r="N29" i="6" s="1"/>
  <c r="M28" i="6"/>
  <c r="N28" i="6" s="1"/>
  <c r="M27" i="6"/>
  <c r="N27" i="6" s="1"/>
  <c r="M26" i="6"/>
  <c r="N26" i="6" s="1"/>
  <c r="M25" i="6"/>
  <c r="M24" i="6"/>
  <c r="N24" i="6" s="1"/>
  <c r="F22" i="6"/>
  <c r="F16" i="6"/>
  <c r="B16" i="6"/>
  <c r="H11" i="6"/>
  <c r="F11" i="6"/>
  <c r="G11" i="6" s="1"/>
  <c r="C11" i="6"/>
  <c r="P26" i="6"/>
  <c r="P32" i="6"/>
  <c r="P31" i="6"/>
  <c r="P30" i="6"/>
  <c r="P29" i="6"/>
  <c r="P28" i="6"/>
  <c r="P27" i="6"/>
  <c r="P25" i="6"/>
  <c r="P24" i="6"/>
  <c r="AS3" i="5"/>
  <c r="AR3" i="5"/>
  <c r="AO3" i="5"/>
  <c r="AN3" i="5"/>
  <c r="AK3" i="5"/>
  <c r="AJ3" i="5"/>
  <c r="AG3" i="5"/>
  <c r="AF3" i="5"/>
  <c r="AC3" i="5"/>
  <c r="AB3" i="5"/>
  <c r="Y3" i="5"/>
  <c r="X3" i="5"/>
  <c r="U3" i="5"/>
  <c r="T3" i="5"/>
  <c r="Q3" i="5"/>
  <c r="P3" i="5"/>
  <c r="M3" i="5"/>
  <c r="L3" i="5"/>
  <c r="M33" i="6" l="1"/>
  <c r="N33" i="6" s="1"/>
  <c r="P33" i="6"/>
  <c r="N25" i="6"/>
  <c r="N1" i="5"/>
  <c r="AD1" i="5"/>
  <c r="L14" i="6" l="1"/>
  <c r="O14" i="6" s="1"/>
  <c r="L16" i="6"/>
  <c r="O16" i="6" s="1"/>
  <c r="L15" i="6"/>
  <c r="O15" i="6" s="1"/>
  <c r="J19" i="6" a="1"/>
  <c r="J19" i="6" s="1"/>
  <c r="C16" i="6" s="1"/>
  <c r="R1" i="5"/>
  <c r="V1" i="5"/>
  <c r="Z1" i="5"/>
  <c r="AH1" i="5"/>
  <c r="AL1" i="5"/>
  <c r="AP1" i="5"/>
  <c r="J1" i="5"/>
  <c r="O26" i="6"/>
  <c r="E36" i="6"/>
  <c r="C22" i="6" l="1"/>
  <c r="L19" i="6"/>
  <c r="O19" i="6" s="1"/>
  <c r="E32" i="6"/>
  <c r="E31" i="6"/>
  <c r="O30" i="6"/>
  <c r="E35" i="6"/>
  <c r="E30" i="6"/>
  <c r="J18" i="6"/>
  <c r="L18" i="6" s="1"/>
  <c r="O18" i="6" s="1"/>
  <c r="E34" i="6"/>
  <c r="O28" i="6"/>
  <c r="O31" i="6"/>
  <c r="E37" i="6"/>
  <c r="O32" i="6"/>
  <c r="E38" i="6"/>
  <c r="O27" i="6"/>
  <c r="E33" i="6"/>
  <c r="O25" i="6" l="1"/>
  <c r="O29" i="6"/>
  <c r="O33" i="6"/>
  <c r="O24" i="6"/>
  <c r="J17" i="6"/>
  <c r="L17" i="6" s="1"/>
  <c r="O17" i="6" s="1"/>
  <c r="E39" i="6"/>
  <c r="F34" i="6" s="1"/>
  <c r="F32" i="6" l="1"/>
  <c r="F37" i="6"/>
  <c r="F33" i="6"/>
  <c r="F30" i="6"/>
  <c r="F31" i="6"/>
  <c r="F35" i="6"/>
  <c r="F36" i="6"/>
  <c r="F38" i="6"/>
</calcChain>
</file>

<file path=xl/sharedStrings.xml><?xml version="1.0" encoding="utf-8"?>
<sst xmlns="http://schemas.openxmlformats.org/spreadsheetml/2006/main" count="4591" uniqueCount="1965">
  <si>
    <t xml:space="preserve">Cette liste est confidentielle et doit être utilisée uniquement dans le cadre de l'ufolep 77 </t>
  </si>
  <si>
    <t>CLUB</t>
  </si>
  <si>
    <t>Code Joueur</t>
  </si>
  <si>
    <t>NOM</t>
  </si>
  <si>
    <t>PRENOM</t>
  </si>
  <si>
    <t>Classement</t>
  </si>
  <si>
    <t>N° Licence</t>
  </si>
  <si>
    <t>BUSSY</t>
  </si>
  <si>
    <t>BARNIER</t>
  </si>
  <si>
    <t>barn ste</t>
  </si>
  <si>
    <t>BONNEVIALE</t>
  </si>
  <si>
    <t>bonn dom</t>
  </si>
  <si>
    <t>DENY</t>
  </si>
  <si>
    <t>deny fra</t>
  </si>
  <si>
    <t>FROMENT</t>
  </si>
  <si>
    <t>SIMON</t>
  </si>
  <si>
    <t>CHAINTREAUX</t>
  </si>
  <si>
    <t>BAUDET</t>
  </si>
  <si>
    <t>BAUD BAP</t>
  </si>
  <si>
    <t>baud ced</t>
  </si>
  <si>
    <t>HOURMAN</t>
  </si>
  <si>
    <t>hour flo</t>
  </si>
  <si>
    <t>hour phi</t>
  </si>
  <si>
    <t>LAINE</t>
  </si>
  <si>
    <t>lain fre</t>
  </si>
  <si>
    <t>TRAULLE</t>
  </si>
  <si>
    <t>trau chr</t>
  </si>
  <si>
    <t>CHAMBRY</t>
  </si>
  <si>
    <t>DREVET</t>
  </si>
  <si>
    <t>drev cyr</t>
  </si>
  <si>
    <t>VALENTIN</t>
  </si>
  <si>
    <t>MAZURE</t>
  </si>
  <si>
    <t>mazu mar</t>
  </si>
  <si>
    <t>WARTELLE</t>
  </si>
  <si>
    <t>wart lau</t>
  </si>
  <si>
    <t>COULOMMIERS</t>
  </si>
  <si>
    <t>ANDRE</t>
  </si>
  <si>
    <t>andr fab</t>
  </si>
  <si>
    <t>LE ROUX</t>
  </si>
  <si>
    <t>le ro mat</t>
  </si>
  <si>
    <t>MIREAUX</t>
  </si>
  <si>
    <t>MIRE JEA</t>
  </si>
  <si>
    <t>TANGUY</t>
  </si>
  <si>
    <t>tang agn</t>
  </si>
  <si>
    <t>UDOVC</t>
  </si>
  <si>
    <t>UDOV SAB</t>
  </si>
  <si>
    <t>UDOV SAM</t>
  </si>
  <si>
    <t>COURTOMER</t>
  </si>
  <si>
    <t>bell pas</t>
  </si>
  <si>
    <t>BONNEVILLE</t>
  </si>
  <si>
    <t>bonn pas</t>
  </si>
  <si>
    <t>CHARLES</t>
  </si>
  <si>
    <t>CHAR BRU</t>
  </si>
  <si>
    <t>CHAR JULI</t>
  </si>
  <si>
    <t>COCHELIN</t>
  </si>
  <si>
    <t>coch xav</t>
  </si>
  <si>
    <t>DELAMARRE</t>
  </si>
  <si>
    <t>dela mar</t>
  </si>
  <si>
    <t>GUILLOTIN</t>
  </si>
  <si>
    <t>guil jph</t>
  </si>
  <si>
    <t>LHERMITTE</t>
  </si>
  <si>
    <t>lher phi</t>
  </si>
  <si>
    <t>PAILLER</t>
  </si>
  <si>
    <t>pail pie</t>
  </si>
  <si>
    <t>ROGER</t>
  </si>
  <si>
    <t>roge ala</t>
  </si>
  <si>
    <t>FAVIERES</t>
  </si>
  <si>
    <t>STOSSE</t>
  </si>
  <si>
    <t>stos ben</t>
  </si>
  <si>
    <t>TISSIEVY</t>
  </si>
  <si>
    <t>tiss pat</t>
  </si>
  <si>
    <t>tiss xav</t>
  </si>
  <si>
    <t>FERRIERES</t>
  </si>
  <si>
    <t>BERMUDEZ</t>
  </si>
  <si>
    <t>berm jos</t>
  </si>
  <si>
    <t>BORIES</t>
  </si>
  <si>
    <t>bori reg</t>
  </si>
  <si>
    <t>BRUANDET</t>
  </si>
  <si>
    <t>brua phi</t>
  </si>
  <si>
    <t>CORGNAC</t>
  </si>
  <si>
    <t>corg jer</t>
  </si>
  <si>
    <t>COZ</t>
  </si>
  <si>
    <t>coz chr</t>
  </si>
  <si>
    <t>FABIEN</t>
  </si>
  <si>
    <t>fabi dav</t>
  </si>
  <si>
    <t>HAUTY</t>
  </si>
  <si>
    <t>haut ale</t>
  </si>
  <si>
    <t>HUNOUT</t>
  </si>
  <si>
    <t>huno gui</t>
  </si>
  <si>
    <t>JACQUERY</t>
  </si>
  <si>
    <t>jacq jul</t>
  </si>
  <si>
    <t>LEISER</t>
  </si>
  <si>
    <t>leis chr</t>
  </si>
  <si>
    <t>MARIE CATHERINE</t>
  </si>
  <si>
    <t>mari ber</t>
  </si>
  <si>
    <t>MEUNIER</t>
  </si>
  <si>
    <t>meun pas</t>
  </si>
  <si>
    <t>PHILIPS</t>
  </si>
  <si>
    <t>PHIL MAX</t>
  </si>
  <si>
    <t>TAVON</t>
  </si>
  <si>
    <t>tavo lio</t>
  </si>
  <si>
    <t>MAROLLES</t>
  </si>
  <si>
    <t>LENOIR</t>
  </si>
  <si>
    <t>MELUN</t>
  </si>
  <si>
    <t>BECKER</t>
  </si>
  <si>
    <t>BERSOT</t>
  </si>
  <si>
    <t>BIGOT</t>
  </si>
  <si>
    <t>bigo mic</t>
  </si>
  <si>
    <t>CHABRAISON</t>
  </si>
  <si>
    <t>NESME</t>
  </si>
  <si>
    <t>nesm ber</t>
  </si>
  <si>
    <t>SOUFFLET</t>
  </si>
  <si>
    <t>souf ire</t>
  </si>
  <si>
    <t>DIOT</t>
  </si>
  <si>
    <t>NANTOUILLET</t>
  </si>
  <si>
    <t>EGO</t>
  </si>
  <si>
    <t>ego phi</t>
  </si>
  <si>
    <t>FOMBELLE</t>
  </si>
  <si>
    <t>fomb eri</t>
  </si>
  <si>
    <t>GAUTHIER</t>
  </si>
  <si>
    <t>gaut jam</t>
  </si>
  <si>
    <t>LEBRUN</t>
  </si>
  <si>
    <t>lebr chr</t>
  </si>
  <si>
    <t>LOF</t>
  </si>
  <si>
    <t>lof lio</t>
  </si>
  <si>
    <t>NOISIEL</t>
  </si>
  <si>
    <t>BAILLY</t>
  </si>
  <si>
    <t>bail lau</t>
  </si>
  <si>
    <t>BONJOUR</t>
  </si>
  <si>
    <t>bonj pat</t>
  </si>
  <si>
    <t>HUOI</t>
  </si>
  <si>
    <t>huoi tra</t>
  </si>
  <si>
    <t>LADEVE</t>
  </si>
  <si>
    <t>lade jpi</t>
  </si>
  <si>
    <t>PAYEN</t>
  </si>
  <si>
    <t>paye fre</t>
  </si>
  <si>
    <t>PEDENAUD</t>
  </si>
  <si>
    <t>pede fra</t>
  </si>
  <si>
    <t>SMIALKOWSKI</t>
  </si>
  <si>
    <t>SMIA RAY</t>
  </si>
  <si>
    <t>PONTHIERRY</t>
  </si>
  <si>
    <t>CROPSAL</t>
  </si>
  <si>
    <t>crop cyr</t>
  </si>
  <si>
    <t>DUTILLY</t>
  </si>
  <si>
    <t>duti ber</t>
  </si>
  <si>
    <t>GUIGNAT</t>
  </si>
  <si>
    <t>guig tho</t>
  </si>
  <si>
    <t>LEFEVRE</t>
  </si>
  <si>
    <t>lefe her</t>
  </si>
  <si>
    <t>MONGIN</t>
  </si>
  <si>
    <t>mong thi</t>
  </si>
  <si>
    <t>MONTENEGRO</t>
  </si>
  <si>
    <t>mont chr</t>
  </si>
  <si>
    <t>ROMERO</t>
  </si>
  <si>
    <t>ROME REM</t>
  </si>
  <si>
    <t>PROVINS</t>
  </si>
  <si>
    <t>BARON</t>
  </si>
  <si>
    <t>BURY</t>
  </si>
  <si>
    <t>bury jea</t>
  </si>
  <si>
    <t>DAGORET</t>
  </si>
  <si>
    <t>dago mat</t>
  </si>
  <si>
    <t>DI SALVO</t>
  </si>
  <si>
    <t>di sa luc</t>
  </si>
  <si>
    <t>DUCHAMP</t>
  </si>
  <si>
    <t>duch jer</t>
  </si>
  <si>
    <t>DUVAL</t>
  </si>
  <si>
    <t>duva luc</t>
  </si>
  <si>
    <t>FEROT</t>
  </si>
  <si>
    <t>fero syl</t>
  </si>
  <si>
    <t>LECLERC</t>
  </si>
  <si>
    <t>lecl nat</t>
  </si>
  <si>
    <t>LEGRAS</t>
  </si>
  <si>
    <t>legr jer</t>
  </si>
  <si>
    <t>leno jad</t>
  </si>
  <si>
    <t>TRANVAN</t>
  </si>
  <si>
    <t>tran isa</t>
  </si>
  <si>
    <t>ROZAY</t>
  </si>
  <si>
    <t>HARTMANN</t>
  </si>
  <si>
    <t>hart mch</t>
  </si>
  <si>
    <t>LASSERE</t>
  </si>
  <si>
    <t>LASS STE</t>
  </si>
  <si>
    <t>MATHIES</t>
  </si>
  <si>
    <t>math syl</t>
  </si>
  <si>
    <t>PUEYO</t>
  </si>
  <si>
    <t>puey ann</t>
  </si>
  <si>
    <t>puey jcl</t>
  </si>
  <si>
    <t>POGNANT</t>
  </si>
  <si>
    <t>pogn did</t>
  </si>
  <si>
    <t>VENEUX</t>
  </si>
  <si>
    <t>CROIZE</t>
  </si>
  <si>
    <t>croi chr</t>
  </si>
  <si>
    <t>FERMI</t>
  </si>
  <si>
    <t>ferm jpi</t>
  </si>
  <si>
    <t>GUEUTIN</t>
  </si>
  <si>
    <t>gueu thi</t>
  </si>
  <si>
    <t>GUILLIOMET</t>
  </si>
  <si>
    <t>guil ala</t>
  </si>
  <si>
    <t>LEDUC</t>
  </si>
  <si>
    <t>ledu jcl</t>
  </si>
  <si>
    <t>LIGER</t>
  </si>
  <si>
    <t>lige pas</t>
  </si>
  <si>
    <t>LOQUET</t>
  </si>
  <si>
    <t>loqu mar</t>
  </si>
  <si>
    <t>LUGUET</t>
  </si>
  <si>
    <t>lugu vin</t>
  </si>
  <si>
    <t>MORILLON</t>
  </si>
  <si>
    <t>mori ann</t>
  </si>
  <si>
    <t>mori fra</t>
  </si>
  <si>
    <t>OLIVEIRA</t>
  </si>
  <si>
    <t>oliv tho</t>
  </si>
  <si>
    <t>PEREIRA ALAOUI</t>
  </si>
  <si>
    <t>PERE ADA</t>
  </si>
  <si>
    <t>POIRIER</t>
  </si>
  <si>
    <t>POIR DAV</t>
  </si>
  <si>
    <t>SOUCHARD</t>
  </si>
  <si>
    <t>souc elo</t>
  </si>
  <si>
    <t>SPEURT</t>
  </si>
  <si>
    <t>speu gae</t>
  </si>
  <si>
    <t>Baptiste</t>
  </si>
  <si>
    <t>WALIGORA</t>
  </si>
  <si>
    <t>wali emm</t>
  </si>
  <si>
    <t>VILLEMER</t>
  </si>
  <si>
    <t>croi ala</t>
  </si>
  <si>
    <t>DECORNOY</t>
  </si>
  <si>
    <t>deco chr</t>
  </si>
  <si>
    <t>GUESPIN</t>
  </si>
  <si>
    <t>gues eri</t>
  </si>
  <si>
    <t>LANDRY</t>
  </si>
  <si>
    <t>LAND ANT</t>
  </si>
  <si>
    <t>LEBORGNE</t>
  </si>
  <si>
    <t>lebo chr</t>
  </si>
  <si>
    <t>MESTRE</t>
  </si>
  <si>
    <t>mest man</t>
  </si>
  <si>
    <t>vale tit</t>
  </si>
  <si>
    <t>VOISENON</t>
  </si>
  <si>
    <t>AKRICH</t>
  </si>
  <si>
    <t>AKRI PAU</t>
  </si>
  <si>
    <t>DROUAULT</t>
  </si>
  <si>
    <t>PAUPE</t>
  </si>
  <si>
    <t>PAUP FRA</t>
  </si>
  <si>
    <t>SAUVAUT</t>
  </si>
  <si>
    <t>VULAINES</t>
  </si>
  <si>
    <t>dago fra</t>
  </si>
  <si>
    <t>RODRIGUES</t>
  </si>
  <si>
    <t>rodr val</t>
  </si>
  <si>
    <t>Victoire</t>
  </si>
  <si>
    <t>Défaite</t>
  </si>
  <si>
    <t>filtrer</t>
  </si>
  <si>
    <t>Numéro licence</t>
  </si>
  <si>
    <t>Nom</t>
  </si>
  <si>
    <t>Prénom</t>
  </si>
  <si>
    <t>Club</t>
  </si>
  <si>
    <t>Progression</t>
  </si>
  <si>
    <t>Classement Théorique</t>
  </si>
  <si>
    <t>Champ 4</t>
  </si>
  <si>
    <t>Champ Jeune</t>
  </si>
  <si>
    <t>Départementaux</t>
  </si>
  <si>
    <t>Régionaux</t>
  </si>
  <si>
    <t>Nationaux</t>
  </si>
  <si>
    <t>Coupe départementale</t>
  </si>
  <si>
    <t>Coupe Nationale</t>
  </si>
  <si>
    <t>Tournois</t>
  </si>
  <si>
    <t>Total Victoire</t>
  </si>
  <si>
    <t>Rang top/Down club</t>
  </si>
  <si>
    <t>Rang top Département</t>
  </si>
  <si>
    <t>Rang Classement Club</t>
  </si>
  <si>
    <t>Rang Classement Club mtn</t>
  </si>
  <si>
    <t>Rang Classement Dép</t>
  </si>
  <si>
    <t>Rang Classement Dép mtn</t>
  </si>
  <si>
    <t>Rang club</t>
  </si>
  <si>
    <t>Nom prénom</t>
  </si>
  <si>
    <t>Evolution</t>
  </si>
  <si>
    <t>Joueur</t>
  </si>
  <si>
    <t>Attention, en cas de double appartenance (FFTT+UFOLEP),</t>
  </si>
  <si>
    <t>Le classement le plus élevé sera retenu dans la publication</t>
  </si>
  <si>
    <t>des classements.</t>
  </si>
  <si>
    <t>N°Licence</t>
  </si>
  <si>
    <t>Saisir le N° de licence</t>
  </si>
  <si>
    <t>Évolution</t>
  </si>
  <si>
    <t>Top Up / Down du club</t>
  </si>
  <si>
    <t>Position du classement du joueur</t>
  </si>
  <si>
    <t>Rang</t>
  </si>
  <si>
    <t>Nom et prénom</t>
  </si>
  <si>
    <t>Dans le club</t>
  </si>
  <si>
    <t>Dans le département</t>
  </si>
  <si>
    <t>Position du UP/Down du joueur</t>
  </si>
  <si>
    <t>Nb Matchs joués</t>
  </si>
  <si>
    <t>% Victoires</t>
  </si>
  <si>
    <t>% Défaites</t>
  </si>
  <si>
    <t>Points marqués</t>
  </si>
  <si>
    <t>Nb Match</t>
  </si>
  <si>
    <t>%</t>
  </si>
  <si>
    <t>Total</t>
  </si>
  <si>
    <t>Garder la ligne</t>
  </si>
  <si>
    <t>from nat</t>
  </si>
  <si>
    <t>Guillaume</t>
  </si>
  <si>
    <t>simo eri</t>
  </si>
  <si>
    <t>Alexandre</t>
  </si>
  <si>
    <t>Jérôme</t>
  </si>
  <si>
    <t xml:space="preserve">BELLINTANI </t>
  </si>
  <si>
    <t>DUBREUIL</t>
  </si>
  <si>
    <t>Hervé</t>
  </si>
  <si>
    <t>CLAUSS</t>
  </si>
  <si>
    <t>chab ste</t>
  </si>
  <si>
    <t>Stephane</t>
  </si>
  <si>
    <t>BARNIER STEPHANE</t>
  </si>
  <si>
    <t>Dominique</t>
  </si>
  <si>
    <t>BONNEVIALE DOMINIQUE</t>
  </si>
  <si>
    <t>Didier</t>
  </si>
  <si>
    <t>1BUSSY</t>
  </si>
  <si>
    <t>Franck</t>
  </si>
  <si>
    <t>DENY FRANCK</t>
  </si>
  <si>
    <t>12BUSSY</t>
  </si>
  <si>
    <t>Nathalie</t>
  </si>
  <si>
    <t>FROMENT NATHALIE</t>
  </si>
  <si>
    <t>14BUSSY</t>
  </si>
  <si>
    <t>Jean Pierre</t>
  </si>
  <si>
    <t>Olivier</t>
  </si>
  <si>
    <t>5BUSSY</t>
  </si>
  <si>
    <t>Pierre</t>
  </si>
  <si>
    <t>Vincent</t>
  </si>
  <si>
    <t>13BUSSY</t>
  </si>
  <si>
    <t>Eric</t>
  </si>
  <si>
    <t>4BUSSY</t>
  </si>
  <si>
    <t>SIMON ERIC</t>
  </si>
  <si>
    <t>till sen</t>
  </si>
  <si>
    <t>TILLENAYAGE</t>
  </si>
  <si>
    <t>Senthil</t>
  </si>
  <si>
    <t>3BUSSY</t>
  </si>
  <si>
    <t>TILLENAYAGE SENTHIL</t>
  </si>
  <si>
    <t>Cedric</t>
  </si>
  <si>
    <t>2CHAINTREAUX</t>
  </si>
  <si>
    <t>BAUDET CEDRIC</t>
  </si>
  <si>
    <t>3CHAINTREAUX</t>
  </si>
  <si>
    <t>Christophe</t>
  </si>
  <si>
    <t>4CHAINTREAUX</t>
  </si>
  <si>
    <t>Nicolas</t>
  </si>
  <si>
    <t>Christian</t>
  </si>
  <si>
    <t>TRAULLE CHRISTIAN</t>
  </si>
  <si>
    <t>baro aym</t>
  </si>
  <si>
    <t>Aymeric</t>
  </si>
  <si>
    <t>BARON AYMERIC</t>
  </si>
  <si>
    <t>Fabrice</t>
  </si>
  <si>
    <t>1CHAINTREAUX</t>
  </si>
  <si>
    <t>Florian</t>
  </si>
  <si>
    <t>HOURMAN FLORIAN</t>
  </si>
  <si>
    <t>Philippe</t>
  </si>
  <si>
    <t>HOURMAN PHILIPPE</t>
  </si>
  <si>
    <t>Frederic</t>
  </si>
  <si>
    <t>LAINE FREDERIC</t>
  </si>
  <si>
    <t>Pascal</t>
  </si>
  <si>
    <t>Romain</t>
  </si>
  <si>
    <t>Alain</t>
  </si>
  <si>
    <t>Manuel</t>
  </si>
  <si>
    <t>David</t>
  </si>
  <si>
    <t>Cyril</t>
  </si>
  <si>
    <t>DREVET CYRIL</t>
  </si>
  <si>
    <t>Jerome</t>
  </si>
  <si>
    <t>Victor</t>
  </si>
  <si>
    <t>Noa</t>
  </si>
  <si>
    <t>Marc</t>
  </si>
  <si>
    <t>MAZURE MARC</t>
  </si>
  <si>
    <t>Thierry</t>
  </si>
  <si>
    <t>Laurent</t>
  </si>
  <si>
    <t>WARTELLE LAURENT</t>
  </si>
  <si>
    <t>Jeremy</t>
  </si>
  <si>
    <t>Patrice</t>
  </si>
  <si>
    <t>Patrick</t>
  </si>
  <si>
    <t>3COULOMMIERS</t>
  </si>
  <si>
    <t>ANDRE FABRICE</t>
  </si>
  <si>
    <t>Sylvain</t>
  </si>
  <si>
    <t>Gerard</t>
  </si>
  <si>
    <t>Jean Claude</t>
  </si>
  <si>
    <t>4COULOMMIERS</t>
  </si>
  <si>
    <t>Mathieu</t>
  </si>
  <si>
    <t>1COULOMMIERS</t>
  </si>
  <si>
    <t>LE ROUX MATHIEU</t>
  </si>
  <si>
    <t>Agnes</t>
  </si>
  <si>
    <t>5COULOMMIERS</t>
  </si>
  <si>
    <t>TANGUY AGNES</t>
  </si>
  <si>
    <t>BELLINTANI  PASCAL</t>
  </si>
  <si>
    <t>3COURTOMER</t>
  </si>
  <si>
    <t>BONNEVILLE PASCAL</t>
  </si>
  <si>
    <t>Xavier</t>
  </si>
  <si>
    <t>1COURTOMER</t>
  </si>
  <si>
    <t>COCHELIN XAVIER</t>
  </si>
  <si>
    <t>DELAMARRE MARC</t>
  </si>
  <si>
    <t>Jean Philippe</t>
  </si>
  <si>
    <t>2COURTOMER</t>
  </si>
  <si>
    <t>GUILLOTIN JEAN PHILIPPE</t>
  </si>
  <si>
    <t>LHERMITTE PHILIPPE</t>
  </si>
  <si>
    <t>Herve</t>
  </si>
  <si>
    <t>PAILLER PIERRE</t>
  </si>
  <si>
    <t>ROGER ALAIN</t>
  </si>
  <si>
    <t>Gaetane</t>
  </si>
  <si>
    <t>SPEURT GAETANE</t>
  </si>
  <si>
    <t>Bertrand</t>
  </si>
  <si>
    <t>1FAVIERES</t>
  </si>
  <si>
    <t>3FAVIERES</t>
  </si>
  <si>
    <t>Adrien</t>
  </si>
  <si>
    <t>2FAVIERES</t>
  </si>
  <si>
    <t>Benjamin</t>
  </si>
  <si>
    <t>STOSSE BENJAMIN</t>
  </si>
  <si>
    <t>TISSIEVY PATRICE</t>
  </si>
  <si>
    <t>TISSIEVY XAVIER</t>
  </si>
  <si>
    <t>Jose</t>
  </si>
  <si>
    <t>BERMUDEZ JOSE</t>
  </si>
  <si>
    <t>Regis</t>
  </si>
  <si>
    <t>BORIES REGIS</t>
  </si>
  <si>
    <t>BRUANDET PHILIPPE</t>
  </si>
  <si>
    <t>2FERRIERES</t>
  </si>
  <si>
    <t>COZ CHRISTOPHE</t>
  </si>
  <si>
    <t>FABIEN DAVID</t>
  </si>
  <si>
    <t>4FERRIERES</t>
  </si>
  <si>
    <t>HAUTY ALEXANDRE</t>
  </si>
  <si>
    <t>Matthieu</t>
  </si>
  <si>
    <t>Michel</t>
  </si>
  <si>
    <t>5FERRIERES</t>
  </si>
  <si>
    <t>HUNOUT GUILLAUME</t>
  </si>
  <si>
    <t>Julien</t>
  </si>
  <si>
    <t>JACQUERY JULIEN</t>
  </si>
  <si>
    <t>LEISER CHRISTOPHE</t>
  </si>
  <si>
    <t>Bernard</t>
  </si>
  <si>
    <t>5NOISIEL</t>
  </si>
  <si>
    <t>MARIE CATHERINE BERNARD</t>
  </si>
  <si>
    <t>MEUNIER PASCAL</t>
  </si>
  <si>
    <t>Lionel</t>
  </si>
  <si>
    <t>3FERRIERES</t>
  </si>
  <si>
    <t>TAVON LIONEL</t>
  </si>
  <si>
    <t>Francis</t>
  </si>
  <si>
    <t>3PONTHIERRY</t>
  </si>
  <si>
    <t>2MAROLLES</t>
  </si>
  <si>
    <t>6MELUN</t>
  </si>
  <si>
    <t>Mickael</t>
  </si>
  <si>
    <t>2MELUN</t>
  </si>
  <si>
    <t>BIGOT MICKAEL</t>
  </si>
  <si>
    <t>NESME BERNARD</t>
  </si>
  <si>
    <t>Irene</t>
  </si>
  <si>
    <t>SOUFFLET IRENE</t>
  </si>
  <si>
    <t>1MELUN</t>
  </si>
  <si>
    <t>EGO PHILIPPE</t>
  </si>
  <si>
    <t>2NANTOUILLET</t>
  </si>
  <si>
    <t>FOMBELLE ERIC</t>
  </si>
  <si>
    <t>LEBRUN CHRISTIAN</t>
  </si>
  <si>
    <t>1NANTOUILLET</t>
  </si>
  <si>
    <t>LOF LIONEL</t>
  </si>
  <si>
    <t>Francois</t>
  </si>
  <si>
    <t>Raymond</t>
  </si>
  <si>
    <t>POGNANT DIDIER</t>
  </si>
  <si>
    <t>BAILLY LAURENT</t>
  </si>
  <si>
    <t>4NOISIEL</t>
  </si>
  <si>
    <t>BONJOUR PATRICK</t>
  </si>
  <si>
    <t>Trang Mang</t>
  </si>
  <si>
    <t>HUOI TRANG MANG</t>
  </si>
  <si>
    <t>6NOISIEL</t>
  </si>
  <si>
    <t>LADEVE JEAN PIERRE</t>
  </si>
  <si>
    <t>8NOISIEL</t>
  </si>
  <si>
    <t>PAYEN FREDERIC</t>
  </si>
  <si>
    <t>1NOISIEL</t>
  </si>
  <si>
    <t>PEDENAUD FRANCOIS</t>
  </si>
  <si>
    <t>7PONTHIERRY</t>
  </si>
  <si>
    <t>12PONTHIERRY</t>
  </si>
  <si>
    <t>CROPSAL CYRIL</t>
  </si>
  <si>
    <t>2PONTHIERRY</t>
  </si>
  <si>
    <t>8PONTHIERRY</t>
  </si>
  <si>
    <t>LEFEVRE HERVÉ</t>
  </si>
  <si>
    <t>5PONTHIERRY</t>
  </si>
  <si>
    <t>MONTENEGRO CHRISTOPHE</t>
  </si>
  <si>
    <t>9PONTHIERRY</t>
  </si>
  <si>
    <t>chop oli</t>
  </si>
  <si>
    <t>CHOPINET</t>
  </si>
  <si>
    <t>CHOPINET OLIVIER</t>
  </si>
  <si>
    <t>11PONTHIERRY</t>
  </si>
  <si>
    <t>DUTILLY BERNARD</t>
  </si>
  <si>
    <t>Thomas</t>
  </si>
  <si>
    <t>GUIGNAT THOMAS</t>
  </si>
  <si>
    <t>land ste</t>
  </si>
  <si>
    <t>LANDREAT</t>
  </si>
  <si>
    <t>LANDREAT STEPHANE</t>
  </si>
  <si>
    <t>MONGIN THIERRY</t>
  </si>
  <si>
    <t>Jacques</t>
  </si>
  <si>
    <t>Jean</t>
  </si>
  <si>
    <t>BURY JEAN</t>
  </si>
  <si>
    <t>DAGORET MATHIEU</t>
  </si>
  <si>
    <t>5PROVINS</t>
  </si>
  <si>
    <t>11PROVINS</t>
  </si>
  <si>
    <t>Luca</t>
  </si>
  <si>
    <t>DI SALVO LUCA</t>
  </si>
  <si>
    <t>DUCHAMP JEROME</t>
  </si>
  <si>
    <t>Luc</t>
  </si>
  <si>
    <t>DUVAL LUC</t>
  </si>
  <si>
    <t>8PROVINS</t>
  </si>
  <si>
    <t>FEROT SYLVAIN</t>
  </si>
  <si>
    <t>LECLERC NATHALIE</t>
  </si>
  <si>
    <t>LEGRAS JEREMY</t>
  </si>
  <si>
    <t>Jade</t>
  </si>
  <si>
    <t>LENOIR JADE</t>
  </si>
  <si>
    <t>6PROVINS</t>
  </si>
  <si>
    <t>9PROVINS</t>
  </si>
  <si>
    <t>Isabelle</t>
  </si>
  <si>
    <t>7PROVINS</t>
  </si>
  <si>
    <t>TRANVAN ISABELLE</t>
  </si>
  <si>
    <t>vill vin</t>
  </si>
  <si>
    <t>VILLAIN</t>
  </si>
  <si>
    <t>4PROVINS</t>
  </si>
  <si>
    <t>VILLAIN VINCENT</t>
  </si>
  <si>
    <t>2ROZAY</t>
  </si>
  <si>
    <t>Marie Christine</t>
  </si>
  <si>
    <t>HARTMANN MARIE CHRISTINE</t>
  </si>
  <si>
    <t>MATHIES SYLVAIN</t>
  </si>
  <si>
    <t>Annette</t>
  </si>
  <si>
    <t>PUEYO ANNETTE</t>
  </si>
  <si>
    <t>1ROZAY</t>
  </si>
  <si>
    <t>PUEYO JEAN CLAUDE</t>
  </si>
  <si>
    <t>Tristan</t>
  </si>
  <si>
    <t>CLAUSS TRISTAN</t>
  </si>
  <si>
    <t>12VENEUX</t>
  </si>
  <si>
    <t>CROIZE CHRISTIAN</t>
  </si>
  <si>
    <t>FERMI JEAN PIERRE</t>
  </si>
  <si>
    <t>Dorian</t>
  </si>
  <si>
    <t>GUEUTIN THIERRY</t>
  </si>
  <si>
    <t>GUILLIOMET ALAIN</t>
  </si>
  <si>
    <t>LEDUC JEAN CLAUDE</t>
  </si>
  <si>
    <t>8VENEUX</t>
  </si>
  <si>
    <t>9VENEUX</t>
  </si>
  <si>
    <t>LIGER PASCAL</t>
  </si>
  <si>
    <t>Marion</t>
  </si>
  <si>
    <t>LOQUET MARION</t>
  </si>
  <si>
    <t>13VENEUX</t>
  </si>
  <si>
    <t>LUGUET VINCENT</t>
  </si>
  <si>
    <t>Paul</t>
  </si>
  <si>
    <t>15VENEUX</t>
  </si>
  <si>
    <t>5VENEUX</t>
  </si>
  <si>
    <t>Anne</t>
  </si>
  <si>
    <t>MORILLON ANNE</t>
  </si>
  <si>
    <t>MORILLON FRANCOIS</t>
  </si>
  <si>
    <t>6VENEUX</t>
  </si>
  <si>
    <t>OLIVEIRA THOMAS</t>
  </si>
  <si>
    <t>Eloi</t>
  </si>
  <si>
    <t>4VENEUX</t>
  </si>
  <si>
    <t>SOUCHARD ELOI</t>
  </si>
  <si>
    <t>14VENEUX</t>
  </si>
  <si>
    <t>Emmanuel</t>
  </si>
  <si>
    <t>2VENEUX</t>
  </si>
  <si>
    <t>WALIGORA EMMANUEL</t>
  </si>
  <si>
    <t>3VILLEMER</t>
  </si>
  <si>
    <t>CROIZE ALAIN</t>
  </si>
  <si>
    <t>Christine</t>
  </si>
  <si>
    <t>DECORNOY CHRISTINE</t>
  </si>
  <si>
    <t>GUESPIN ERIC</t>
  </si>
  <si>
    <t>2VILLEMER</t>
  </si>
  <si>
    <t>LEBORGNE CHRISTOPHE</t>
  </si>
  <si>
    <t>MESTRE MANUEL</t>
  </si>
  <si>
    <t>Titouan</t>
  </si>
  <si>
    <t>VALENTIN TITOUAN</t>
  </si>
  <si>
    <t>3MELUN</t>
  </si>
  <si>
    <t>Stevan</t>
  </si>
  <si>
    <t>CHABRAISON STEVAN</t>
  </si>
  <si>
    <t>1VOISENON</t>
  </si>
  <si>
    <t>1VULAINES</t>
  </si>
  <si>
    <t>Valentin</t>
  </si>
  <si>
    <t>RODRIGUES VALENTIN</t>
  </si>
  <si>
    <t>DAGORET FRANCIS</t>
  </si>
  <si>
    <t>CORGNAC JEROME</t>
  </si>
  <si>
    <t>James</t>
  </si>
  <si>
    <t>GAUTHIER JAMES</t>
  </si>
  <si>
    <t>BAUDET BAPTISTE</t>
  </si>
  <si>
    <t>Maxime</t>
  </si>
  <si>
    <t>1FERRIERES</t>
  </si>
  <si>
    <t>PHILIPS MAXIME</t>
  </si>
  <si>
    <t>AKRICH PAUL</t>
  </si>
  <si>
    <t>PAUPE FRANCOIS</t>
  </si>
  <si>
    <t>7VENEUX</t>
  </si>
  <si>
    <t>POIRIER DAVID</t>
  </si>
  <si>
    <t>16VENEUX</t>
  </si>
  <si>
    <t>3VENEUX</t>
  </si>
  <si>
    <t>Adam</t>
  </si>
  <si>
    <t>19VENEUX</t>
  </si>
  <si>
    <t>PEREIRA ALAOUI ADAM</t>
  </si>
  <si>
    <t>Julie</t>
  </si>
  <si>
    <t>CHARLES JULIE</t>
  </si>
  <si>
    <t>2COULOMMIERS</t>
  </si>
  <si>
    <t>MIREAUX JEAN</t>
  </si>
  <si>
    <t>Anthony</t>
  </si>
  <si>
    <t>1VILLEMER</t>
  </si>
  <si>
    <t>LANDRY ANTHONY</t>
  </si>
  <si>
    <t>2NOISIEL</t>
  </si>
  <si>
    <t>7NOISIEL</t>
  </si>
  <si>
    <t>SMIALKOWSKI RAYMOND</t>
  </si>
  <si>
    <t>Lucas</t>
  </si>
  <si>
    <t>Sabine</t>
  </si>
  <si>
    <t>UDOVC SABINE</t>
  </si>
  <si>
    <t>Samantha</t>
  </si>
  <si>
    <t>UDOVC SAMANTHA</t>
  </si>
  <si>
    <t>Bruno</t>
  </si>
  <si>
    <t>CHARLES BRUNO</t>
  </si>
  <si>
    <t>Remi</t>
  </si>
  <si>
    <t>ROMERO REMI</t>
  </si>
  <si>
    <t>1PROVINS</t>
  </si>
  <si>
    <t>Nathan</t>
  </si>
  <si>
    <t>2PROVINS</t>
  </si>
  <si>
    <t>Stephanie</t>
  </si>
  <si>
    <t>LASSERE STEPHANIE</t>
  </si>
  <si>
    <t>2BUSSY</t>
  </si>
  <si>
    <t>10PROVINS</t>
  </si>
  <si>
    <t>1CHAMBRY</t>
  </si>
  <si>
    <t>4VILLEMER</t>
  </si>
  <si>
    <t>5VILLEMER</t>
  </si>
  <si>
    <t>1PONTHIERRY</t>
  </si>
  <si>
    <t>3NOISIEL</t>
  </si>
  <si>
    <t>VARE PIE</t>
  </si>
  <si>
    <t>VARENGUIN</t>
  </si>
  <si>
    <t>5MELUN</t>
  </si>
  <si>
    <t>VARENGUIN PIERRE</t>
  </si>
  <si>
    <t>1MAROLLES</t>
  </si>
  <si>
    <t>BARB BER</t>
  </si>
  <si>
    <t>BARBIER</t>
  </si>
  <si>
    <t>BARBIER BERTRAND</t>
  </si>
  <si>
    <t>1VENEUX</t>
  </si>
  <si>
    <t>6PONTHIERRY</t>
  </si>
  <si>
    <t>Nolan</t>
  </si>
  <si>
    <t>COEL ANT</t>
  </si>
  <si>
    <t>COELHO</t>
  </si>
  <si>
    <t>Antoine</t>
  </si>
  <si>
    <t>COELHO ANTOINE</t>
  </si>
  <si>
    <t>BOUT VIN</t>
  </si>
  <si>
    <t>BOUTIN COLIN</t>
  </si>
  <si>
    <t>BOUTIN COLIN VINCENT</t>
  </si>
  <si>
    <t>Gabriel</t>
  </si>
  <si>
    <t>Mathis</t>
  </si>
  <si>
    <t>17VENEUX</t>
  </si>
  <si>
    <t>LALA Gui</t>
  </si>
  <si>
    <t>LALARME</t>
  </si>
  <si>
    <t>LALARME GUILLAUME</t>
  </si>
  <si>
    <t>FAVR CEL</t>
  </si>
  <si>
    <t>FAVREAU</t>
  </si>
  <si>
    <t>Celian</t>
  </si>
  <si>
    <t>FAVREAU CELIAN</t>
  </si>
  <si>
    <t>HEZER</t>
  </si>
  <si>
    <t>heze mur</t>
  </si>
  <si>
    <t>Murat</t>
  </si>
  <si>
    <t>HEZER MURAT</t>
  </si>
  <si>
    <t>10VENEUX</t>
  </si>
  <si>
    <t>(en nombre de match)</t>
  </si>
  <si>
    <t xml:space="preserve">Plus grande série de victoire : </t>
  </si>
  <si>
    <t>Nb victoire consécutive</t>
  </si>
  <si>
    <t>23PONTHIERRY</t>
  </si>
  <si>
    <t>Matteo</t>
  </si>
  <si>
    <t>12PROVINS</t>
  </si>
  <si>
    <t>clau tri</t>
  </si>
  <si>
    <t>3MAROLLES</t>
  </si>
  <si>
    <t>4MELUN</t>
  </si>
  <si>
    <t>3NANTOUILLET</t>
  </si>
  <si>
    <t>4NANTOUILLET</t>
  </si>
  <si>
    <t>24PONTHIERRY</t>
  </si>
  <si>
    <t>5NANTOUILLET</t>
  </si>
  <si>
    <t>PHAN</t>
  </si>
  <si>
    <t>Michael</t>
  </si>
  <si>
    <t>Elodie</t>
  </si>
  <si>
    <t>BELLINTANI</t>
  </si>
  <si>
    <t>BOUTIN</t>
  </si>
  <si>
    <t>CEBALLOS</t>
  </si>
  <si>
    <t>Lise</t>
  </si>
  <si>
    <t>William</t>
  </si>
  <si>
    <t>Trang Meng</t>
  </si>
  <si>
    <t>OLIVIER</t>
  </si>
  <si>
    <t>DEJOIE</t>
  </si>
  <si>
    <t>Stéphane</t>
  </si>
  <si>
    <t>CAPRAIS</t>
  </si>
  <si>
    <t>Alexandrien</t>
  </si>
  <si>
    <t>Maximilien</t>
  </si>
  <si>
    <t>AGRON</t>
  </si>
  <si>
    <t>Frédéric</t>
  </si>
  <si>
    <t>BOURASSIN</t>
  </si>
  <si>
    <t>CLAUSS-COUVREUR-NEU</t>
  </si>
  <si>
    <t>COEVET</t>
  </si>
  <si>
    <t>Jean-Pierre</t>
  </si>
  <si>
    <t>HOULIER</t>
  </si>
  <si>
    <t>MARIE</t>
  </si>
  <si>
    <t>Rémi</t>
  </si>
  <si>
    <t>AGRO PAT</t>
  </si>
  <si>
    <t>AGRON PATRICE</t>
  </si>
  <si>
    <t>BOUR BRU</t>
  </si>
  <si>
    <t>BOURASSIN BRUNO</t>
  </si>
  <si>
    <t>bout phi</t>
  </si>
  <si>
    <t>BOUTIN PHILIPPE</t>
  </si>
  <si>
    <t>CAPR THO</t>
  </si>
  <si>
    <t>CAPRAIS THOMAS</t>
  </si>
  <si>
    <t>CEBA LIS</t>
  </si>
  <si>
    <t>CEBALLOS LISE</t>
  </si>
  <si>
    <t>COEV PHI</t>
  </si>
  <si>
    <t>COEVET PHILIPPE</t>
  </si>
  <si>
    <t>DEJO GER</t>
  </si>
  <si>
    <t>DEJOIE GERARD</t>
  </si>
  <si>
    <t>DROU CHR</t>
  </si>
  <si>
    <t>DROUAULT CHRISTOPHE</t>
  </si>
  <si>
    <t>6NANTOUILLET</t>
  </si>
  <si>
    <t>HOUL VIN</t>
  </si>
  <si>
    <t>HOULIER VINCENT</t>
  </si>
  <si>
    <t>LASS ALE</t>
  </si>
  <si>
    <t>LASSERE ALEXANDRIEN</t>
  </si>
  <si>
    <t>LASS MAX</t>
  </si>
  <si>
    <t>LASSERE MAXIMILIEN</t>
  </si>
  <si>
    <t>21VENEUX</t>
  </si>
  <si>
    <t>9MAROLLES</t>
  </si>
  <si>
    <t>MARIE REM</t>
  </si>
  <si>
    <t>MARIE RÉMI</t>
  </si>
  <si>
    <t>18VENEUX</t>
  </si>
  <si>
    <t>22VENEUX</t>
  </si>
  <si>
    <t>VA</t>
  </si>
  <si>
    <t>VN</t>
  </si>
  <si>
    <t>DN</t>
  </si>
  <si>
    <t>DA</t>
  </si>
  <si>
    <t>Nomvre VA</t>
  </si>
  <si>
    <t>Nombre VN</t>
  </si>
  <si>
    <t>Nombre DA</t>
  </si>
  <si>
    <t>Nombre DN</t>
  </si>
  <si>
    <t>8ROZAY</t>
  </si>
  <si>
    <t>7BUSSY</t>
  </si>
  <si>
    <t>7MELUN</t>
  </si>
  <si>
    <t>Arnaud</t>
  </si>
  <si>
    <t>10PONTHIERRY</t>
  </si>
  <si>
    <t>MENUT</t>
  </si>
  <si>
    <t>MENU FLO</t>
  </si>
  <si>
    <t>Florent</t>
  </si>
  <si>
    <t>MENUT FLORENT</t>
  </si>
  <si>
    <t>22PONTHIERRY</t>
  </si>
  <si>
    <t>SAUV CHR</t>
  </si>
  <si>
    <t>SAUVAUT CHRISTOPHE</t>
  </si>
  <si>
    <t>Le classement ne tient pas compte de la dérive.</t>
  </si>
  <si>
    <t>2VOISENON</t>
  </si>
  <si>
    <t>Sacha</t>
  </si>
  <si>
    <t>SIRVIN</t>
  </si>
  <si>
    <t>Maxence</t>
  </si>
  <si>
    <t>PAYSAL</t>
  </si>
  <si>
    <t>Ysee</t>
  </si>
  <si>
    <t>PEYRIND</t>
  </si>
  <si>
    <t>CHEMIN</t>
  </si>
  <si>
    <t>Louka</t>
  </si>
  <si>
    <t>MENARD</t>
  </si>
  <si>
    <t>Trystan</t>
  </si>
  <si>
    <t>JULLEMIER</t>
  </si>
  <si>
    <t>Léopold</t>
  </si>
  <si>
    <t>Jules</t>
  </si>
  <si>
    <t>MUTTER</t>
  </si>
  <si>
    <t>POUZET</t>
  </si>
  <si>
    <t>DI MINO</t>
  </si>
  <si>
    <t>Amandine</t>
  </si>
  <si>
    <t>Andrea</t>
  </si>
  <si>
    <t>Lorenzo</t>
  </si>
  <si>
    <t>Mattéo</t>
  </si>
  <si>
    <t>GRALL</t>
  </si>
  <si>
    <t>HAG</t>
  </si>
  <si>
    <t>Liam</t>
  </si>
  <si>
    <t>BLANCHARD</t>
  </si>
  <si>
    <t>BREBION</t>
  </si>
  <si>
    <t>DESPHELIPPON</t>
  </si>
  <si>
    <t>GIBLIN</t>
  </si>
  <si>
    <t>Djulian</t>
  </si>
  <si>
    <t>LERA</t>
  </si>
  <si>
    <t>MACK DAURELLE</t>
  </si>
  <si>
    <t>Louis</t>
  </si>
  <si>
    <t>Pascale</t>
  </si>
  <si>
    <t>MAURY</t>
  </si>
  <si>
    <t>Eliott</t>
  </si>
  <si>
    <t>SMILA</t>
  </si>
  <si>
    <t>Noha</t>
  </si>
  <si>
    <t>ZHOU</t>
  </si>
  <si>
    <t>Zhiyang</t>
  </si>
  <si>
    <t>Alphonse</t>
  </si>
  <si>
    <t>RANAIVOSOM</t>
  </si>
  <si>
    <t>Heriharijaoma</t>
  </si>
  <si>
    <t>BEUGNON</t>
  </si>
  <si>
    <t>MERCIER</t>
  </si>
  <si>
    <t>POULIQUEN</t>
  </si>
  <si>
    <t>Elise</t>
  </si>
  <si>
    <t>6FAVIERES</t>
  </si>
  <si>
    <t>BERS ANT</t>
  </si>
  <si>
    <t>ANTOINE</t>
  </si>
  <si>
    <t>BERSOT ANTOINE</t>
  </si>
  <si>
    <t>BEUG STE</t>
  </si>
  <si>
    <t>BEUGNON STÉPHANE</t>
  </si>
  <si>
    <t>BLAN THI</t>
  </si>
  <si>
    <t>BLANCHARD THIERRY</t>
  </si>
  <si>
    <t>CHRISTOPHE</t>
  </si>
  <si>
    <t>BOUT LOU</t>
  </si>
  <si>
    <t>LOUKA</t>
  </si>
  <si>
    <t>BOUTIN LOUKA</t>
  </si>
  <si>
    <t>JULIEN</t>
  </si>
  <si>
    <t>breb bru</t>
  </si>
  <si>
    <t>BREBION BRUNO</t>
  </si>
  <si>
    <t>NICOLAS</t>
  </si>
  <si>
    <t>CHEM WIL</t>
  </si>
  <si>
    <t>CHEMIN WILLIAM</t>
  </si>
  <si>
    <t>XAVIER</t>
  </si>
  <si>
    <t>DAGO Ama</t>
  </si>
  <si>
    <t>DAGORET AMANDINE</t>
  </si>
  <si>
    <t>DAGO And</t>
  </si>
  <si>
    <t>ANDREA</t>
  </si>
  <si>
    <t>DAGORET ANDREA</t>
  </si>
  <si>
    <t>DESP Aym</t>
  </si>
  <si>
    <t>DESPHELIPPON AYMERIC</t>
  </si>
  <si>
    <t>DI SA Lor</t>
  </si>
  <si>
    <t>DI SALVO LORENZO</t>
  </si>
  <si>
    <t>LUCA</t>
  </si>
  <si>
    <t>DI SA Mat</t>
  </si>
  <si>
    <t>DI SALVO MATTÉO</t>
  </si>
  <si>
    <t>DIMI MIC</t>
  </si>
  <si>
    <t>DI MINO MICHAEL</t>
  </si>
  <si>
    <t>DIOT ANT</t>
  </si>
  <si>
    <t>DIOT ANTOINE</t>
  </si>
  <si>
    <t>dubr her</t>
  </si>
  <si>
    <t>DUBREUIL HERVÉ</t>
  </si>
  <si>
    <t>6BUSSY</t>
  </si>
  <si>
    <t>FAVR Max</t>
  </si>
  <si>
    <t>FAVREAU MAXENCE</t>
  </si>
  <si>
    <t>GIBL Dju</t>
  </si>
  <si>
    <t>GIBLIN DJULIAN</t>
  </si>
  <si>
    <t>GRAL Dor</t>
  </si>
  <si>
    <t>GRALL DORIAN</t>
  </si>
  <si>
    <t>HAG Jul</t>
  </si>
  <si>
    <t>HAG JULIEN</t>
  </si>
  <si>
    <t>10MAROLLES</t>
  </si>
  <si>
    <t>GUILLAUME</t>
  </si>
  <si>
    <t>jull leo</t>
  </si>
  <si>
    <t>JULLEMIER LÉOPOLD</t>
  </si>
  <si>
    <t>ANTHONY</t>
  </si>
  <si>
    <t>LEBR GUI</t>
  </si>
  <si>
    <t>LEBRUN GUILLAUME</t>
  </si>
  <si>
    <t>leno pas</t>
  </si>
  <si>
    <t>LENOIR PASCAL</t>
  </si>
  <si>
    <t>lera eri</t>
  </si>
  <si>
    <t>LERA ERIC</t>
  </si>
  <si>
    <t>MACK NAT</t>
  </si>
  <si>
    <t>MACK DAURELLE NATHALIE</t>
  </si>
  <si>
    <t>MARI PAS</t>
  </si>
  <si>
    <t>MARIE PASCALE</t>
  </si>
  <si>
    <t>MAUR Mat</t>
  </si>
  <si>
    <t>MATHIS</t>
  </si>
  <si>
    <t>MAURY MATHIS</t>
  </si>
  <si>
    <t>MERC LAU</t>
  </si>
  <si>
    <t>MERCIER LAURENT</t>
  </si>
  <si>
    <t>4PONTHIERRY</t>
  </si>
  <si>
    <t>LUCAS</t>
  </si>
  <si>
    <t>MUTT ELO</t>
  </si>
  <si>
    <t>MUTTER ELODIE</t>
  </si>
  <si>
    <t>nesm bru</t>
  </si>
  <si>
    <t>NESME BRUNO</t>
  </si>
  <si>
    <t>VICTOR</t>
  </si>
  <si>
    <t>PAYS FRE</t>
  </si>
  <si>
    <t>PAYSAL FRÉDÉRIC</t>
  </si>
  <si>
    <t>PEYR STE</t>
  </si>
  <si>
    <t>PEYRIND STÉPHANE</t>
  </si>
  <si>
    <t>PHAN ALP</t>
  </si>
  <si>
    <t>PHAN ALPHONSE</t>
  </si>
  <si>
    <t>POUL ELI</t>
  </si>
  <si>
    <t>POULIQUEN ELISE</t>
  </si>
  <si>
    <t>POUL MAT</t>
  </si>
  <si>
    <t>POULIQUEN MATHIEU</t>
  </si>
  <si>
    <t>POUZ Nol</t>
  </si>
  <si>
    <t>POUZET NOLAN</t>
  </si>
  <si>
    <t>RANA HER</t>
  </si>
  <si>
    <t>RANAIVOSOM HERIHARIJAOMA</t>
  </si>
  <si>
    <t>RODR LOU</t>
  </si>
  <si>
    <t>RODRIGUES LOUIS</t>
  </si>
  <si>
    <t>SIRV CHR</t>
  </si>
  <si>
    <t>SIRVIN CHRISTOPHE</t>
  </si>
  <si>
    <t>SMIL Noh</t>
  </si>
  <si>
    <t>SMILA NOHA</t>
  </si>
  <si>
    <t>11VENEUX</t>
  </si>
  <si>
    <t>5FAVIERES</t>
  </si>
  <si>
    <t>tang yse</t>
  </si>
  <si>
    <t>TANGUY YSEE</t>
  </si>
  <si>
    <t>zhou zhi</t>
  </si>
  <si>
    <t>ZHOU ZHIYANG</t>
  </si>
  <si>
    <t>Champ 3</t>
  </si>
  <si>
    <t>*sans prise en compte de la dérive</t>
  </si>
  <si>
    <t>Classement Théorique*</t>
  </si>
  <si>
    <t>TILLENAYAGANE</t>
  </si>
  <si>
    <t>HOUSSAIS</t>
  </si>
  <si>
    <t>BERTINOTTI</t>
  </si>
  <si>
    <t>René</t>
  </si>
  <si>
    <t>Céline</t>
  </si>
  <si>
    <t>Sébastien</t>
  </si>
  <si>
    <t>Léo</t>
  </si>
  <si>
    <t>AVRIL</t>
  </si>
  <si>
    <t>DERISBOURG</t>
  </si>
  <si>
    <t>GRAUER</t>
  </si>
  <si>
    <t>LESAGE</t>
  </si>
  <si>
    <t>SEMELAGNE-BONTOUR</t>
  </si>
  <si>
    <t>Yanis</t>
  </si>
  <si>
    <t>MARTIN</t>
  </si>
  <si>
    <t>BONANNI</t>
  </si>
  <si>
    <t>DOS REIS</t>
  </si>
  <si>
    <t>15PONTHIERRY</t>
  </si>
  <si>
    <t>21PONTHIERRY</t>
  </si>
  <si>
    <t>AVRI ROM</t>
  </si>
  <si>
    <t>AVRIL ROMAIN</t>
  </si>
  <si>
    <t>Rene</t>
  </si>
  <si>
    <t>4MAROLLES</t>
  </si>
  <si>
    <t>BONA LUC</t>
  </si>
  <si>
    <t>BONANNI LUCAS</t>
  </si>
  <si>
    <t>13PROVINS</t>
  </si>
  <si>
    <t>14PONTHIERRY</t>
  </si>
  <si>
    <t>DERI STE</t>
  </si>
  <si>
    <t>DERISBOURG STÉPHANE</t>
  </si>
  <si>
    <t>DIOT Tho</t>
  </si>
  <si>
    <t>DIOT THOMAS</t>
  </si>
  <si>
    <t>GRAU SAC</t>
  </si>
  <si>
    <t>GRAUER SACHA</t>
  </si>
  <si>
    <t>11CHAINTREAUX</t>
  </si>
  <si>
    <t>hous mic</t>
  </si>
  <si>
    <t>HOUSSAIS MICHEL</t>
  </si>
  <si>
    <t>lesa chr</t>
  </si>
  <si>
    <t>LESAGE CHRISTOPHE</t>
  </si>
  <si>
    <t>MENA Dom</t>
  </si>
  <si>
    <t>MENARD DOMINIQUE</t>
  </si>
  <si>
    <t>SEME Yan</t>
  </si>
  <si>
    <t>SEMELAGNE-BONTOUR YANIS</t>
  </si>
  <si>
    <t>28VULAINES</t>
  </si>
  <si>
    <t>27VENEUX</t>
  </si>
  <si>
    <t>AMAR JUL</t>
  </si>
  <si>
    <t>AMAR</t>
  </si>
  <si>
    <t>79VENEUX</t>
  </si>
  <si>
    <t>AMAR JULIEN</t>
  </si>
  <si>
    <t>Kilian</t>
  </si>
  <si>
    <t>BACH Tri</t>
  </si>
  <si>
    <t>BACHELLIER-MAGNE</t>
  </si>
  <si>
    <t>BACHELLIER-MAGNE TRISTAN</t>
  </si>
  <si>
    <t>Léa</t>
  </si>
  <si>
    <t>beau jam</t>
  </si>
  <si>
    <t>BEAUDOIN</t>
  </si>
  <si>
    <t>BEAUDOIN JAMES</t>
  </si>
  <si>
    <t>beck ala</t>
  </si>
  <si>
    <t>BECKER ALAIN</t>
  </si>
  <si>
    <t>BERT GAE</t>
  </si>
  <si>
    <t>BERTHELOT</t>
  </si>
  <si>
    <t>Gaethan</t>
  </si>
  <si>
    <t>BERTHELOT GAETHAN</t>
  </si>
  <si>
    <t>BERT Kyl</t>
  </si>
  <si>
    <t>Kylian</t>
  </si>
  <si>
    <t>BERTHELOT KYLIAN</t>
  </si>
  <si>
    <t>BERU Emm</t>
  </si>
  <si>
    <t>BERUET</t>
  </si>
  <si>
    <t>BERUET EMMANUEL</t>
  </si>
  <si>
    <t>BERU Rom</t>
  </si>
  <si>
    <t>BERUET-TOQUART</t>
  </si>
  <si>
    <t>BERUET-TOQUART ROMAIN</t>
  </si>
  <si>
    <t>Christelle</t>
  </si>
  <si>
    <t>QUINCY</t>
  </si>
  <si>
    <t>8QUINCY</t>
  </si>
  <si>
    <t>bois mel</t>
  </si>
  <si>
    <t>BOIS</t>
  </si>
  <si>
    <t>Melanie</t>
  </si>
  <si>
    <t>BOIS MELANIE</t>
  </si>
  <si>
    <t>BORD JYV</t>
  </si>
  <si>
    <t>BORDAGE</t>
  </si>
  <si>
    <t>Jean-Yves</t>
  </si>
  <si>
    <t>BORDAGE JEAN-YVES</t>
  </si>
  <si>
    <t>BOUC Cyr</t>
  </si>
  <si>
    <t>BOUCHER</t>
  </si>
  <si>
    <t>BOUCHER CYRIL</t>
  </si>
  <si>
    <t>3CHAMBRY</t>
  </si>
  <si>
    <t>VINCENT</t>
  </si>
  <si>
    <t>BOYA Pat</t>
  </si>
  <si>
    <t>BOYAULT</t>
  </si>
  <si>
    <t>BOYAULT PATRICK</t>
  </si>
  <si>
    <t>BRAU SEB</t>
  </si>
  <si>
    <t>BRAUD</t>
  </si>
  <si>
    <t>4QUINCY</t>
  </si>
  <si>
    <t>BRAUD SÉBASTIEN</t>
  </si>
  <si>
    <t>BRIC Emm</t>
  </si>
  <si>
    <t>BRICOUT</t>
  </si>
  <si>
    <t>BRICOUT EMMANUEL</t>
  </si>
  <si>
    <t>CAND Cla</t>
  </si>
  <si>
    <t>CANDIOTTI</t>
  </si>
  <si>
    <t>Claude</t>
  </si>
  <si>
    <t>CANDIOTTI CLAUDE</t>
  </si>
  <si>
    <t>CAUS CHR</t>
  </si>
  <si>
    <t>CAUSSE</t>
  </si>
  <si>
    <t>CAUSSE CHRISTELLE</t>
  </si>
  <si>
    <t>CHAP RYA</t>
  </si>
  <si>
    <t>CHAPPE</t>
  </si>
  <si>
    <t>Ryan</t>
  </si>
  <si>
    <t>CHAPPE RYAN</t>
  </si>
  <si>
    <t>CHAUDRON-BIASOTTO</t>
  </si>
  <si>
    <t>COCH CEL</t>
  </si>
  <si>
    <t>COCHELIN CÉLINE</t>
  </si>
  <si>
    <t>COSS Tho</t>
  </si>
  <si>
    <t>COSSON</t>
  </si>
  <si>
    <t>COSSON THOMAS</t>
  </si>
  <si>
    <t>COUR Edo</t>
  </si>
  <si>
    <t>COURREGELONGUE</t>
  </si>
  <si>
    <t>Edouard</t>
  </si>
  <si>
    <t>COURREGELONGUE EDOUARD</t>
  </si>
  <si>
    <t>cous adr</t>
  </si>
  <si>
    <t>COUSSEAU</t>
  </si>
  <si>
    <t>COUSSEAU ADRIEN</t>
  </si>
  <si>
    <t>dago gui</t>
  </si>
  <si>
    <t>DAGORET GUILLAUME</t>
  </si>
  <si>
    <t>45PROVINS</t>
  </si>
  <si>
    <t>DAS N Mae</t>
  </si>
  <si>
    <t>DAS NEVES</t>
  </si>
  <si>
    <t>Maël</t>
  </si>
  <si>
    <t>DAS NEVES MAËL</t>
  </si>
  <si>
    <t>DAS N Nol</t>
  </si>
  <si>
    <t>DAS NEVES NOLAN</t>
  </si>
  <si>
    <t>de sm did</t>
  </si>
  <si>
    <t>DE SMET</t>
  </si>
  <si>
    <t>DE SMET DIDIER</t>
  </si>
  <si>
    <t>23COURTOMER</t>
  </si>
  <si>
    <t>DELH KEN</t>
  </si>
  <si>
    <t>DELHOUM</t>
  </si>
  <si>
    <t>Kenza</t>
  </si>
  <si>
    <t>7MAROLLES</t>
  </si>
  <si>
    <t>DELHOUM KENZA</t>
  </si>
  <si>
    <t>DESA Noe</t>
  </si>
  <si>
    <t>DESASSIS</t>
  </si>
  <si>
    <t>Noé</t>
  </si>
  <si>
    <t>71VENEUX</t>
  </si>
  <si>
    <t>DESASSIS NOÉ</t>
  </si>
  <si>
    <t>15PROVINS</t>
  </si>
  <si>
    <t>44PROVINS</t>
  </si>
  <si>
    <t>DONN BEN</t>
  </si>
  <si>
    <t>DONNOT</t>
  </si>
  <si>
    <t>Benoît</t>
  </si>
  <si>
    <t>2QUINCY</t>
  </si>
  <si>
    <t>DONNOT BENOÎT</t>
  </si>
  <si>
    <t>2CHAMBRY</t>
  </si>
  <si>
    <t>DROU Kyl</t>
  </si>
  <si>
    <t>DROUHIN</t>
  </si>
  <si>
    <t>DROUHIN KYLIAN</t>
  </si>
  <si>
    <t>DUQU Max</t>
  </si>
  <si>
    <t>DUQUESNE</t>
  </si>
  <si>
    <t>DUQUESNE MAXENCE</t>
  </si>
  <si>
    <t>FAUR Thi</t>
  </si>
  <si>
    <t>FAURE</t>
  </si>
  <si>
    <t>FAURE THIERRY</t>
  </si>
  <si>
    <t>47PROVINS</t>
  </si>
  <si>
    <t>16PROVINS</t>
  </si>
  <si>
    <t>FERR Joe</t>
  </si>
  <si>
    <t>FERREIRA</t>
  </si>
  <si>
    <t>Joël</t>
  </si>
  <si>
    <t>FERREIRA JOËL</t>
  </si>
  <si>
    <t>FOLLI</t>
  </si>
  <si>
    <t>Léonie</t>
  </si>
  <si>
    <t>FOLLI LÉONIE</t>
  </si>
  <si>
    <t>FOMB Jer</t>
  </si>
  <si>
    <t>7NANTOUILLET</t>
  </si>
  <si>
    <t>FOMBELLE JÉRÔME</t>
  </si>
  <si>
    <t>fort ced</t>
  </si>
  <si>
    <t>FORTIN</t>
  </si>
  <si>
    <t>FORTIN CEDRIC</t>
  </si>
  <si>
    <t>Ethan</t>
  </si>
  <si>
    <t>GARI VIN</t>
  </si>
  <si>
    <t>GARINET</t>
  </si>
  <si>
    <t>GARINET VINCENT</t>
  </si>
  <si>
    <t>gonc hec</t>
  </si>
  <si>
    <t>GONCALVES</t>
  </si>
  <si>
    <t>Hector</t>
  </si>
  <si>
    <t>GONCALVES HECTOR</t>
  </si>
  <si>
    <t>GRAN Vic</t>
  </si>
  <si>
    <t>GRAND</t>
  </si>
  <si>
    <t>GRAND VICTOR</t>
  </si>
  <si>
    <t>GRAU CHR</t>
  </si>
  <si>
    <t>GRAUER CHRISTOPHE</t>
  </si>
  <si>
    <t>GRAU Lia</t>
  </si>
  <si>
    <t>GRAUER LIAM</t>
  </si>
  <si>
    <t>GRES Gab</t>
  </si>
  <si>
    <t>GRES</t>
  </si>
  <si>
    <t>GRES GABRIEL</t>
  </si>
  <si>
    <t>GRIV Noa</t>
  </si>
  <si>
    <t>GRIVEAU</t>
  </si>
  <si>
    <t>GRIVEAU NOA</t>
  </si>
  <si>
    <t>guen jer</t>
  </si>
  <si>
    <t>GUENARD</t>
  </si>
  <si>
    <t>GUENARD JEREMY</t>
  </si>
  <si>
    <t>69VENEUX</t>
  </si>
  <si>
    <t>GUIL Cha</t>
  </si>
  <si>
    <t>GUILLERM</t>
  </si>
  <si>
    <t>Charlie</t>
  </si>
  <si>
    <t>GUILLERM CHARLIE</t>
  </si>
  <si>
    <t>22COURTOMER</t>
  </si>
  <si>
    <t>GUIL Luci</t>
  </si>
  <si>
    <t>Lucie</t>
  </si>
  <si>
    <t>GUILLIOMET LUCIE</t>
  </si>
  <si>
    <t>imbe eme</t>
  </si>
  <si>
    <t>IMBERT</t>
  </si>
  <si>
    <t>Emeric</t>
  </si>
  <si>
    <t>IMBERT EMERIC</t>
  </si>
  <si>
    <t>IVANCIU</t>
  </si>
  <si>
    <t>JACQ ANT</t>
  </si>
  <si>
    <t>JACQ BOYER</t>
  </si>
  <si>
    <t>JACQ BOYER ANTOINE</t>
  </si>
  <si>
    <t>JACQ VIN</t>
  </si>
  <si>
    <t>JACQUINOT</t>
  </si>
  <si>
    <t>3QUINCY</t>
  </si>
  <si>
    <t>JACQUINOT VINCENT</t>
  </si>
  <si>
    <t>JEAU ISA</t>
  </si>
  <si>
    <t>JEAUMOT</t>
  </si>
  <si>
    <t>JEAUMOT ISABELLE</t>
  </si>
  <si>
    <t>LASS Don</t>
  </si>
  <si>
    <t>Donnatien</t>
  </si>
  <si>
    <t>LASSERE DONNATIEN</t>
  </si>
  <si>
    <t>LASS SYL</t>
  </si>
  <si>
    <t>LASSUYT</t>
  </si>
  <si>
    <t>Sylvie</t>
  </si>
  <si>
    <t>LASSUYT SYLVIE</t>
  </si>
  <si>
    <t>46PROVINS</t>
  </si>
  <si>
    <t>78VENEUX</t>
  </si>
  <si>
    <t>6MAROLLES</t>
  </si>
  <si>
    <t>LELO DAV</t>
  </si>
  <si>
    <t>LELONG</t>
  </si>
  <si>
    <t>LELONG DAVID</t>
  </si>
  <si>
    <t>LEMA GAB</t>
  </si>
  <si>
    <t>LEMARCHAND</t>
  </si>
  <si>
    <t>LEMARCHAND GABRIEL</t>
  </si>
  <si>
    <t>23VENEUX</t>
  </si>
  <si>
    <t>77VENEUX</t>
  </si>
  <si>
    <t>lese phi</t>
  </si>
  <si>
    <t>LESEIGNEUR</t>
  </si>
  <si>
    <t>LESEIGNEUR PHILIPPE</t>
  </si>
  <si>
    <t>LETU SAN</t>
  </si>
  <si>
    <t>LETUVE</t>
  </si>
  <si>
    <t>Sandy</t>
  </si>
  <si>
    <t>LETUVE SANDY</t>
  </si>
  <si>
    <t>MACQUET</t>
  </si>
  <si>
    <t>MACQ Flo</t>
  </si>
  <si>
    <t>MACQUET FLORIAN</t>
  </si>
  <si>
    <t>5MAROLLES</t>
  </si>
  <si>
    <t>MARC LAU</t>
  </si>
  <si>
    <t>MARC</t>
  </si>
  <si>
    <t>MARC LAURENT</t>
  </si>
  <si>
    <t>26VENEUX</t>
  </si>
  <si>
    <t>MATH Uly</t>
  </si>
  <si>
    <t>MATHE</t>
  </si>
  <si>
    <t>Ulysse</t>
  </si>
  <si>
    <t>MATHE ULYSSE</t>
  </si>
  <si>
    <t>MAUS CLA</t>
  </si>
  <si>
    <t>MAUSSE</t>
  </si>
  <si>
    <t>Clara</t>
  </si>
  <si>
    <t>MAUSSE CLARA</t>
  </si>
  <si>
    <t>21VILLEMER</t>
  </si>
  <si>
    <t>Mélanie</t>
  </si>
  <si>
    <t>70VENEUX</t>
  </si>
  <si>
    <t>MOTT Mat</t>
  </si>
  <si>
    <t>MOTTIER</t>
  </si>
  <si>
    <t>MATTHIEU</t>
  </si>
  <si>
    <t>MOTTIER MATTHIEU</t>
  </si>
  <si>
    <t>8MAROLLES</t>
  </si>
  <si>
    <t>nguy pie</t>
  </si>
  <si>
    <t>NGUYEN</t>
  </si>
  <si>
    <t>NGUYEN PIERRE</t>
  </si>
  <si>
    <t>NICO ALB</t>
  </si>
  <si>
    <t>NICOLAIEFF</t>
  </si>
  <si>
    <t>Alban</t>
  </si>
  <si>
    <t>NICOLAIEFF ALBAN</t>
  </si>
  <si>
    <t>oliv phi</t>
  </si>
  <si>
    <t>OLIVEIRA PHILIPPE</t>
  </si>
  <si>
    <t>pail her</t>
  </si>
  <si>
    <t>PAILLER HERVE</t>
  </si>
  <si>
    <t>PARI Nat</t>
  </si>
  <si>
    <t>PARIS</t>
  </si>
  <si>
    <t>PARIS NATHAN</t>
  </si>
  <si>
    <t>76VENEUX</t>
  </si>
  <si>
    <t>PEYR CLA</t>
  </si>
  <si>
    <t>PEYRIND CLARA</t>
  </si>
  <si>
    <t>PIOR Gil</t>
  </si>
  <si>
    <t>PIORKOWSKI</t>
  </si>
  <si>
    <t>Gilles</t>
  </si>
  <si>
    <t>PIORKOWSKI GILLES</t>
  </si>
  <si>
    <t>Diego</t>
  </si>
  <si>
    <t>pois jlu</t>
  </si>
  <si>
    <t>POISNEUF</t>
  </si>
  <si>
    <t>Jean Luc</t>
  </si>
  <si>
    <t>POISNEUF JEAN LUC</t>
  </si>
  <si>
    <t>prog mat</t>
  </si>
  <si>
    <t>PROGNON</t>
  </si>
  <si>
    <t>Mathias</t>
  </si>
  <si>
    <t>PROGNON MATHIAS</t>
  </si>
  <si>
    <t>PROV Dav</t>
  </si>
  <si>
    <t>PROVENDIER</t>
  </si>
  <si>
    <t>PROVENDIER DAVID</t>
  </si>
  <si>
    <t>PUZO SAL</t>
  </si>
  <si>
    <t>PUZONE</t>
  </si>
  <si>
    <t>Salvatore</t>
  </si>
  <si>
    <t>PUZONE SALVATORE</t>
  </si>
  <si>
    <t>QIAN SHA</t>
  </si>
  <si>
    <t>QIAN</t>
  </si>
  <si>
    <t>SHANA</t>
  </si>
  <si>
    <t>QIAN SHANA</t>
  </si>
  <si>
    <t>24VENEUX</t>
  </si>
  <si>
    <t>rous pas</t>
  </si>
  <si>
    <t>ROUSSEAU</t>
  </si>
  <si>
    <t>ROUSSEAU PASCAL</t>
  </si>
  <si>
    <t>SEME ALE</t>
  </si>
  <si>
    <t>SEMELAGNE</t>
  </si>
  <si>
    <t>Alexis</t>
  </si>
  <si>
    <t>SEMELAGNE ALEXIS</t>
  </si>
  <si>
    <t>SIHL Nic</t>
  </si>
  <si>
    <t>SIHLE</t>
  </si>
  <si>
    <t>SIHLE NICOLAS</t>
  </si>
  <si>
    <t>Enzo</t>
  </si>
  <si>
    <t>syry bou</t>
  </si>
  <si>
    <t>SYRYKHANE</t>
  </si>
  <si>
    <t>Bounmy</t>
  </si>
  <si>
    <t>SYRYKHANE BOUNMY</t>
  </si>
  <si>
    <t>TANG MAT</t>
  </si>
  <si>
    <t>TANG VERNET</t>
  </si>
  <si>
    <t>72VENEUX</t>
  </si>
  <si>
    <t>TANG VERNET MATHIS</t>
  </si>
  <si>
    <t>taym jer</t>
  </si>
  <si>
    <t>TAYMANS</t>
  </si>
  <si>
    <t>TAYMANS JEROME</t>
  </si>
  <si>
    <t>thev phi</t>
  </si>
  <si>
    <t>THEVENET</t>
  </si>
  <si>
    <t>THEVENET PHILIPPE</t>
  </si>
  <si>
    <t>THIB Try</t>
  </si>
  <si>
    <t>THIBAUT</t>
  </si>
  <si>
    <t>THIBAUT TRYSTAN</t>
  </si>
  <si>
    <t>THIL Nol</t>
  </si>
  <si>
    <t>THILLAUX</t>
  </si>
  <si>
    <t>Nolhan</t>
  </si>
  <si>
    <t>THILLAUX NOLHAN</t>
  </si>
  <si>
    <t>THOR The</t>
  </si>
  <si>
    <t>THORET LESESTRE</t>
  </si>
  <si>
    <t>Theo</t>
  </si>
  <si>
    <t>THORET LESESTRE THEO</t>
  </si>
  <si>
    <t>8FAVIERES</t>
  </si>
  <si>
    <t>1QUINCY</t>
  </si>
  <si>
    <t>URBANIAK</t>
  </si>
  <si>
    <t>URBA Yan</t>
  </si>
  <si>
    <t>Yannik</t>
  </si>
  <si>
    <t>URBANIAK YANNIK</t>
  </si>
  <si>
    <t>vava arm</t>
  </si>
  <si>
    <t>VAVASSEUR-DESPERRIERS</t>
  </si>
  <si>
    <t>Armand</t>
  </si>
  <si>
    <t>4CHAMBRY</t>
  </si>
  <si>
    <t>VAVASSEUR-DESPERRIERS ARMAND</t>
  </si>
  <si>
    <t>BENOIT</t>
  </si>
  <si>
    <t>BENOIT WILLIAM</t>
  </si>
  <si>
    <t>VERC DUN</t>
  </si>
  <si>
    <t>VERCRUYSSE</t>
  </si>
  <si>
    <t>DUNCAN</t>
  </si>
  <si>
    <t>VERCRUYSSE DUNCAN</t>
  </si>
  <si>
    <t>VERRECCHIA</t>
  </si>
  <si>
    <t>75VENEUX</t>
  </si>
  <si>
    <t>25VENEUX</t>
  </si>
  <si>
    <t>Jean-Luc</t>
  </si>
  <si>
    <t>Cédric</t>
  </si>
  <si>
    <t>Gaëthan</t>
  </si>
  <si>
    <t>Shana</t>
  </si>
  <si>
    <t>Duncan</t>
  </si>
  <si>
    <t>MAJ le 01/09/2023</t>
  </si>
  <si>
    <t>LI</t>
  </si>
  <si>
    <t>Mathys</t>
  </si>
  <si>
    <t>Guenael</t>
  </si>
  <si>
    <t>JARDEL</t>
  </si>
  <si>
    <t>Francine</t>
  </si>
  <si>
    <t>SERVAIS</t>
  </si>
  <si>
    <t>BRETHEREAU</t>
  </si>
  <si>
    <t>Gabin</t>
  </si>
  <si>
    <t>RAVE</t>
  </si>
  <si>
    <t>AGNIER</t>
  </si>
  <si>
    <t>CSICSO</t>
  </si>
  <si>
    <t>Stephan</t>
  </si>
  <si>
    <t>FRANCOIS</t>
  </si>
  <si>
    <t>Erwann</t>
  </si>
  <si>
    <t>LECOQ</t>
  </si>
  <si>
    <t>Jensen</t>
  </si>
  <si>
    <t>Rubens</t>
  </si>
  <si>
    <t>RUS</t>
  </si>
  <si>
    <t>Claudiu</t>
  </si>
  <si>
    <t>EDOUARD-BETSY</t>
  </si>
  <si>
    <t>Doryan</t>
  </si>
  <si>
    <t>AGNI LEO</t>
  </si>
  <si>
    <t>Leo</t>
  </si>
  <si>
    <t>AGNIER LEO</t>
  </si>
  <si>
    <t>34VENEUX</t>
  </si>
  <si>
    <t>9FERRIERES</t>
  </si>
  <si>
    <t>5ROZAY</t>
  </si>
  <si>
    <t>28VENEUX</t>
  </si>
  <si>
    <t>21MAROLLES</t>
  </si>
  <si>
    <t>5CHAINTREAUX</t>
  </si>
  <si>
    <t>8CHAINTREAUX</t>
  </si>
  <si>
    <t>11MELUN</t>
  </si>
  <si>
    <t>beck did</t>
  </si>
  <si>
    <t>13MELUN</t>
  </si>
  <si>
    <t>BECKER DIDIER</t>
  </si>
  <si>
    <t>3PROVINS</t>
  </si>
  <si>
    <t>bert ren</t>
  </si>
  <si>
    <t>BERTINOTTI RENE</t>
  </si>
  <si>
    <t>9QUINCY</t>
  </si>
  <si>
    <t>16MAROLLES</t>
  </si>
  <si>
    <t>6FERRIERES</t>
  </si>
  <si>
    <t>35MELUN</t>
  </si>
  <si>
    <t>19MAROLLES</t>
  </si>
  <si>
    <t>BRET Nic</t>
  </si>
  <si>
    <t>BRETHEREAU NICOLAS</t>
  </si>
  <si>
    <t>7COULOMMIERS</t>
  </si>
  <si>
    <t>43PROVINS</t>
  </si>
  <si>
    <t>chab gue</t>
  </si>
  <si>
    <t>CHABRAISON GUENAEL</t>
  </si>
  <si>
    <t>5COURTOMER</t>
  </si>
  <si>
    <t>4COURTOMER</t>
  </si>
  <si>
    <t>9MELUN</t>
  </si>
  <si>
    <t>CSIC Ste</t>
  </si>
  <si>
    <t>CSICSO STEPHAN</t>
  </si>
  <si>
    <t>13PONTHIERRY</t>
  </si>
  <si>
    <t>29VENEUX</t>
  </si>
  <si>
    <t>19PONTHIERRY</t>
  </si>
  <si>
    <t>EDOU Dor</t>
  </si>
  <si>
    <t>EDOUARD-BETSY DORYAN</t>
  </si>
  <si>
    <t>8FERRIERES</t>
  </si>
  <si>
    <t>FOLL Leo</t>
  </si>
  <si>
    <t>fran erw</t>
  </si>
  <si>
    <t>FRANCOIS ERWANN</t>
  </si>
  <si>
    <t>9NANTOUILLET</t>
  </si>
  <si>
    <t>31VENEUX</t>
  </si>
  <si>
    <t>6CHAINTREAUX</t>
  </si>
  <si>
    <t>7CHAINTREAUX</t>
  </si>
  <si>
    <t>19FERRIERES</t>
  </si>
  <si>
    <t>4FAVIERES</t>
  </si>
  <si>
    <t>IVAN VAL</t>
  </si>
  <si>
    <t>IVANCIU VALENTIN</t>
  </si>
  <si>
    <t>17MAROLLES</t>
  </si>
  <si>
    <t>JARD Fra</t>
  </si>
  <si>
    <t>JARDEL FRANCINE</t>
  </si>
  <si>
    <t>4ROZAY</t>
  </si>
  <si>
    <t>3ROZAY</t>
  </si>
  <si>
    <t>6COULOMMIERS</t>
  </si>
  <si>
    <t>LECO Jen</t>
  </si>
  <si>
    <t>80VENEUX</t>
  </si>
  <si>
    <t>LECOQ JENSEN</t>
  </si>
  <si>
    <t>leco oli</t>
  </si>
  <si>
    <t>LECOQ OLIVIER</t>
  </si>
  <si>
    <t>LECO Rub</t>
  </si>
  <si>
    <t>LECOQ RUBENS</t>
  </si>
  <si>
    <t>GABIN</t>
  </si>
  <si>
    <t>81VENEUX</t>
  </si>
  <si>
    <t>LI Enz</t>
  </si>
  <si>
    <t>LI ENZO</t>
  </si>
  <si>
    <t>18MAROLLES</t>
  </si>
  <si>
    <t>MACQ MAT</t>
  </si>
  <si>
    <t>MACQUET MATHIS</t>
  </si>
  <si>
    <t>20PONTHIERRY</t>
  </si>
  <si>
    <t>21COURTOMER</t>
  </si>
  <si>
    <t>10MELUN</t>
  </si>
  <si>
    <t>36MELUN</t>
  </si>
  <si>
    <t>7ROZAY</t>
  </si>
  <si>
    <t>36PROVINS</t>
  </si>
  <si>
    <t>RAVE Max</t>
  </si>
  <si>
    <t>RAVE MAXIME</t>
  </si>
  <si>
    <t>RUS Cla</t>
  </si>
  <si>
    <t>RUS CLAUDIU</t>
  </si>
  <si>
    <t>SERV Dom</t>
  </si>
  <si>
    <t>25PONTHIERRY</t>
  </si>
  <si>
    <t>SERVAIS DOMINIQUE</t>
  </si>
  <si>
    <t>30VENEUX</t>
  </si>
  <si>
    <t>11BUSSY</t>
  </si>
  <si>
    <t>82VENEUX</t>
  </si>
  <si>
    <t>7FERRIERES</t>
  </si>
  <si>
    <t>34MELUN</t>
  </si>
  <si>
    <t>8MELUN</t>
  </si>
  <si>
    <t>12MELUN</t>
  </si>
  <si>
    <t>33VENEUX</t>
  </si>
  <si>
    <t>35VENEUX</t>
  </si>
  <si>
    <t>22MAROLLES</t>
  </si>
  <si>
    <t>14MELUN</t>
  </si>
  <si>
    <t>73VENEUX</t>
  </si>
  <si>
    <t>42PROVINS</t>
  </si>
  <si>
    <t>39PROVINS</t>
  </si>
  <si>
    <t>20VENEUX</t>
  </si>
  <si>
    <t>20MAROLLES</t>
  </si>
  <si>
    <t>andr did</t>
  </si>
  <si>
    <t>ANDRES</t>
  </si>
  <si>
    <t>ANDRES DIDIER</t>
  </si>
  <si>
    <t>ARNA Ale</t>
  </si>
  <si>
    <t>ARNAUD</t>
  </si>
  <si>
    <t>ARNAUD ALEXANDRE</t>
  </si>
  <si>
    <t>avri dom</t>
  </si>
  <si>
    <t>SOUPPES</t>
  </si>
  <si>
    <t>1SOUPPES</t>
  </si>
  <si>
    <t>AVRIL DOMINIQUE</t>
  </si>
  <si>
    <t>BATI Man</t>
  </si>
  <si>
    <t>BATISTA</t>
  </si>
  <si>
    <t>ROZAY EN BRIE</t>
  </si>
  <si>
    <t>1ROZAY EN BRIE</t>
  </si>
  <si>
    <t>BATISTA MANUEL</t>
  </si>
  <si>
    <t>12CHAINTREAUX</t>
  </si>
  <si>
    <t>BEAU Tha</t>
  </si>
  <si>
    <t>BEAULANDE</t>
  </si>
  <si>
    <t>Thaïs</t>
  </si>
  <si>
    <t>BEAULANDE THAÏS</t>
  </si>
  <si>
    <t>16MELUN</t>
  </si>
  <si>
    <t>BEJA Leo</t>
  </si>
  <si>
    <t>BEJANNIN</t>
  </si>
  <si>
    <t>MONTHYON</t>
  </si>
  <si>
    <t>6MONTHYON</t>
  </si>
  <si>
    <t>BEJANNIN LEO</t>
  </si>
  <si>
    <t>BEKT Imr</t>
  </si>
  <si>
    <t>BEKTACHE</t>
  </si>
  <si>
    <t>Imrane</t>
  </si>
  <si>
    <t>BEKTACHE IMRANE</t>
  </si>
  <si>
    <t>BEKT Sel</t>
  </si>
  <si>
    <t>Selma</t>
  </si>
  <si>
    <t>BEKTACHE SELMA</t>
  </si>
  <si>
    <t>BENA Swa</t>
  </si>
  <si>
    <t>BENABDALLAH CHARRIER</t>
  </si>
  <si>
    <t>Swan</t>
  </si>
  <si>
    <t>BENABDALLAH CHARRIER SWAN</t>
  </si>
  <si>
    <t>BENO WIL</t>
  </si>
  <si>
    <t>7FAVIERES</t>
  </si>
  <si>
    <t>11FERRIERES</t>
  </si>
  <si>
    <t>2VULAINES</t>
  </si>
  <si>
    <t>bevi ric</t>
  </si>
  <si>
    <t>BEVILACQUA</t>
  </si>
  <si>
    <t>Richard</t>
  </si>
  <si>
    <t>MOUSSY</t>
  </si>
  <si>
    <t>1MOUSSY</t>
  </si>
  <si>
    <t>BEVILACQUA RICHARD</t>
  </si>
  <si>
    <t>BLAN Lad</t>
  </si>
  <si>
    <t>BLANC</t>
  </si>
  <si>
    <t>Ladislas</t>
  </si>
  <si>
    <t>BLANC LADISLAS</t>
  </si>
  <si>
    <t>BLON Mah</t>
  </si>
  <si>
    <t>BLONDELOT</t>
  </si>
  <si>
    <t>Mahe</t>
  </si>
  <si>
    <t>43MELUN</t>
  </si>
  <si>
    <t>BLONDELOT MAHE</t>
  </si>
  <si>
    <t>BONA Mar</t>
  </si>
  <si>
    <t>BONAL</t>
  </si>
  <si>
    <t>Marie</t>
  </si>
  <si>
    <t>BONAL MARIE</t>
  </si>
  <si>
    <t>BONN Cyr</t>
  </si>
  <si>
    <t>BONNIN</t>
  </si>
  <si>
    <t>Cyrille</t>
  </si>
  <si>
    <t>10MONTHYON</t>
  </si>
  <si>
    <t>BONNIN CYRILLE</t>
  </si>
  <si>
    <t>10BUSSY</t>
  </si>
  <si>
    <t>14FERRIERES</t>
  </si>
  <si>
    <t>BOUI Aur</t>
  </si>
  <si>
    <t>BOUILLOT</t>
  </si>
  <si>
    <t>Aurélien</t>
  </si>
  <si>
    <t>BOUILLOT AURÉLIEN</t>
  </si>
  <si>
    <t>BOUR Sop</t>
  </si>
  <si>
    <t>BOURGEAUX</t>
  </si>
  <si>
    <t>SOPHIE</t>
  </si>
  <si>
    <t>BOURGEAUX SOPHIE</t>
  </si>
  <si>
    <t>57VENEUX</t>
  </si>
  <si>
    <t>47MELUN</t>
  </si>
  <si>
    <t>BRUN Ala</t>
  </si>
  <si>
    <t>BRUN</t>
  </si>
  <si>
    <t>11QUINCY</t>
  </si>
  <si>
    <t>BRUN ALAIN</t>
  </si>
  <si>
    <t>CACH Chr</t>
  </si>
  <si>
    <t>CACHET</t>
  </si>
  <si>
    <t>CACHET CHRISTIAN</t>
  </si>
  <si>
    <t>CALA SEB</t>
  </si>
  <si>
    <t>CALAME</t>
  </si>
  <si>
    <t>Sebastien</t>
  </si>
  <si>
    <t>CALAME SEBASTIEN</t>
  </si>
  <si>
    <t>CAST Lad</t>
  </si>
  <si>
    <t>CASTAING</t>
  </si>
  <si>
    <t>CASTAING LADISLAS</t>
  </si>
  <si>
    <t>CHAN Kil</t>
  </si>
  <si>
    <t>CHANSON</t>
  </si>
  <si>
    <t>CHANSON KILIAN</t>
  </si>
  <si>
    <t>CHAP Mac</t>
  </si>
  <si>
    <t>Macha</t>
  </si>
  <si>
    <t>CHAPPE MACHA</t>
  </si>
  <si>
    <t>CHAR Ber</t>
  </si>
  <si>
    <t>CHARATRE</t>
  </si>
  <si>
    <t>Bérénice</t>
  </si>
  <si>
    <t>CHARATRE BÉRÉNICE</t>
  </si>
  <si>
    <t>6COURTOMER</t>
  </si>
  <si>
    <t>CHAR Seb</t>
  </si>
  <si>
    <t>CHARLOT</t>
  </si>
  <si>
    <t>1MONTHYON</t>
  </si>
  <si>
    <t>CHARLOT SÉBASTIEN</t>
  </si>
  <si>
    <t>CHAS Mel</t>
  </si>
  <si>
    <t>CHASSEVENT</t>
  </si>
  <si>
    <t>Melvin</t>
  </si>
  <si>
    <t>CHASSEVENT MELVIN</t>
  </si>
  <si>
    <t>CHAU Nic</t>
  </si>
  <si>
    <t>CHAUMIER</t>
  </si>
  <si>
    <t>Nicole</t>
  </si>
  <si>
    <t>CHAUMIER NICOLE</t>
  </si>
  <si>
    <t>CHAV Seb</t>
  </si>
  <si>
    <t>CHAVANON</t>
  </si>
  <si>
    <t>CHAVANON SÉBASTIEN</t>
  </si>
  <si>
    <t>CHEV Joe</t>
  </si>
  <si>
    <t>Chevalier</t>
  </si>
  <si>
    <t>JOEL</t>
  </si>
  <si>
    <t>8VOISENON</t>
  </si>
  <si>
    <t>CHEVALIER JOEL</t>
  </si>
  <si>
    <t>CHOF STE</t>
  </si>
  <si>
    <t>CHOFFARDET</t>
  </si>
  <si>
    <t>Stéphanie</t>
  </si>
  <si>
    <t>5MONTHYON</t>
  </si>
  <si>
    <t>CHOFFARDET STÉPHANIE</t>
  </si>
  <si>
    <t>CLEM Eth</t>
  </si>
  <si>
    <t>CLEMENT</t>
  </si>
  <si>
    <t>CLEMENT ETHAN</t>
  </si>
  <si>
    <t>CLER Isa</t>
  </si>
  <si>
    <t>CLERAY</t>
  </si>
  <si>
    <t>41PROVINS</t>
  </si>
  <si>
    <t>CLERAY ISABELLE</t>
  </si>
  <si>
    <t>COLE Pie</t>
  </si>
  <si>
    <t>COLET</t>
  </si>
  <si>
    <t>COLET PIERRE</t>
  </si>
  <si>
    <t>COME Noa</t>
  </si>
  <si>
    <t>COMERSON</t>
  </si>
  <si>
    <t>Noah</t>
  </si>
  <si>
    <t>COMERSON NOAH</t>
  </si>
  <si>
    <t>cont phi</t>
  </si>
  <si>
    <t>CONTENT</t>
  </si>
  <si>
    <t>CONTENT PHILIPPE</t>
  </si>
  <si>
    <t>17FERRIERES</t>
  </si>
  <si>
    <t>COST CAR</t>
  </si>
  <si>
    <t>COSTA</t>
  </si>
  <si>
    <t>Carlos</t>
  </si>
  <si>
    <t>COSTA CARLOS</t>
  </si>
  <si>
    <t>COTT Ell</t>
  </si>
  <si>
    <t>COTTENET</t>
  </si>
  <si>
    <t>Elliott</t>
  </si>
  <si>
    <t>COTTENET ELLIOTT</t>
  </si>
  <si>
    <t>22VILLEMER</t>
  </si>
  <si>
    <t>DAUG Ala</t>
  </si>
  <si>
    <t>DAUGE</t>
  </si>
  <si>
    <t>DAUGE ALAIN</t>
  </si>
  <si>
    <t>DE L Elo</t>
  </si>
  <si>
    <t>DE LA VILLEMARQUE</t>
  </si>
  <si>
    <t>DE LA VILLEMARQUE ELOI</t>
  </si>
  <si>
    <t>65VENEUX</t>
  </si>
  <si>
    <t>DEBA Bap</t>
  </si>
  <si>
    <t>DEBAN</t>
  </si>
  <si>
    <t>DEBAN BAPTISTE</t>
  </si>
  <si>
    <t>26VILLEMER</t>
  </si>
  <si>
    <t>DELA Syl</t>
  </si>
  <si>
    <t>DELAVAL</t>
  </si>
  <si>
    <t>DELAVAL SYLVAIN</t>
  </si>
  <si>
    <t>DHEL Ste</t>
  </si>
  <si>
    <t>DHELIN</t>
  </si>
  <si>
    <t>DHELIN STÉPHANE</t>
  </si>
  <si>
    <t>14PROVINS</t>
  </si>
  <si>
    <t>10FERRIERES</t>
  </si>
  <si>
    <t>DJER Nor</t>
  </si>
  <si>
    <t>DJERBI</t>
  </si>
  <si>
    <t>Norah</t>
  </si>
  <si>
    <t>DJERBI NORAH</t>
  </si>
  <si>
    <t>DJIL MEL</t>
  </si>
  <si>
    <t>DJILGHIR</t>
  </si>
  <si>
    <t>Melica</t>
  </si>
  <si>
    <t>DJILGHIR MELICA</t>
  </si>
  <si>
    <t>DO Va Max</t>
  </si>
  <si>
    <t>DO VAL</t>
  </si>
  <si>
    <t>DO VAL MAXENCE</t>
  </si>
  <si>
    <t>dos r rap</t>
  </si>
  <si>
    <t>Raphael</t>
  </si>
  <si>
    <t>DOS REIS RAPHAEL</t>
  </si>
  <si>
    <t>DUCH Dav</t>
  </si>
  <si>
    <t>DUCHENE</t>
  </si>
  <si>
    <t>DUCHENE DAVID</t>
  </si>
  <si>
    <t>DUPE Pas</t>
  </si>
  <si>
    <t>DUPERRON</t>
  </si>
  <si>
    <t>DUPERRON PASCAL</t>
  </si>
  <si>
    <t>DURA Arn</t>
  </si>
  <si>
    <t>DURAND</t>
  </si>
  <si>
    <t>DURAND ARNAUD</t>
  </si>
  <si>
    <t>DUVE Ben</t>
  </si>
  <si>
    <t>DUVEAU</t>
  </si>
  <si>
    <t>Benoit</t>
  </si>
  <si>
    <t>6VOISENON</t>
  </si>
  <si>
    <t>DUVEAU BENOIT</t>
  </si>
  <si>
    <t>FARC Pau</t>
  </si>
  <si>
    <t>FARCY</t>
  </si>
  <si>
    <t>FARCY PAUL</t>
  </si>
  <si>
    <t>7VOISENON</t>
  </si>
  <si>
    <t>FAYS Flo</t>
  </si>
  <si>
    <t>FAYS</t>
  </si>
  <si>
    <t>FAYS FLORIAN</t>
  </si>
  <si>
    <t>FELZ Jer</t>
  </si>
  <si>
    <t>FELZINES</t>
  </si>
  <si>
    <t>FELZINES JÉRÔME</t>
  </si>
  <si>
    <t>FICH Cle</t>
  </si>
  <si>
    <t>FICHER</t>
  </si>
  <si>
    <t>Clement</t>
  </si>
  <si>
    <t>FICHER CLEMENT</t>
  </si>
  <si>
    <t>FIGU Fab</t>
  </si>
  <si>
    <t>FIGUEIREDO</t>
  </si>
  <si>
    <t>Fabio</t>
  </si>
  <si>
    <t>38MELUN</t>
  </si>
  <si>
    <t>FIGUEIREDO FABIO</t>
  </si>
  <si>
    <t>FIGU Vic</t>
  </si>
  <si>
    <t>FIGUEIREDO VICTOR</t>
  </si>
  <si>
    <t>FISC Lau</t>
  </si>
  <si>
    <t>FISCHER</t>
  </si>
  <si>
    <t>Laura</t>
  </si>
  <si>
    <t>FISCHER LAURA</t>
  </si>
  <si>
    <t>FREI And</t>
  </si>
  <si>
    <t>FREIDEL</t>
  </si>
  <si>
    <t>Andreï</t>
  </si>
  <si>
    <t>FREIDEL ANDREÏ</t>
  </si>
  <si>
    <t>GAIL Mel</t>
  </si>
  <si>
    <t>GAILLARD</t>
  </si>
  <si>
    <t>GAILLARD MELANIE</t>
  </si>
  <si>
    <t>GICQ Erw</t>
  </si>
  <si>
    <t>GICQUEL</t>
  </si>
  <si>
    <t>15MONTHYON</t>
  </si>
  <si>
    <t>GICQUEL ERWANN</t>
  </si>
  <si>
    <t>GORD Pye</t>
  </si>
  <si>
    <t>GORDINHO POUEY MOUNOU</t>
  </si>
  <si>
    <t>Pyel</t>
  </si>
  <si>
    <t>GORDINHO POUEY MOUNOU PYEL</t>
  </si>
  <si>
    <t>GORD Yum</t>
  </si>
  <si>
    <t>Yuma</t>
  </si>
  <si>
    <t>GORDINHO POUEY MOUNOU YUMA</t>
  </si>
  <si>
    <t>60VENEUX</t>
  </si>
  <si>
    <t>68VENEUX</t>
  </si>
  <si>
    <t>61VENEUX</t>
  </si>
  <si>
    <t>guer gue</t>
  </si>
  <si>
    <t>GUERISEC</t>
  </si>
  <si>
    <t>3SOUPPES</t>
  </si>
  <si>
    <t>GUERISEC GUENAEL</t>
  </si>
  <si>
    <t>74VENEUX</t>
  </si>
  <si>
    <t>GUIL Ada</t>
  </si>
  <si>
    <t>GUILON</t>
  </si>
  <si>
    <t>GUILON ADAM</t>
  </si>
  <si>
    <t>67VENEUX</t>
  </si>
  <si>
    <t>HAES Xav</t>
  </si>
  <si>
    <t>HAESTIER</t>
  </si>
  <si>
    <t>HAESTIER XAVIER</t>
  </si>
  <si>
    <t>38PROVINS</t>
  </si>
  <si>
    <t>HAMA Moh</t>
  </si>
  <si>
    <t>HAMAMA</t>
  </si>
  <si>
    <t>Mohamed Ali</t>
  </si>
  <si>
    <t>HAMAMA MOHAMED ALI</t>
  </si>
  <si>
    <t>HARI And</t>
  </si>
  <si>
    <t>HARIGA</t>
  </si>
  <si>
    <t>41MELUN</t>
  </si>
  <si>
    <t>HARIGA ANDREÏ</t>
  </si>
  <si>
    <t>HARI Ion</t>
  </si>
  <si>
    <t>Ionut Cristian</t>
  </si>
  <si>
    <t>HARIGA IONUT CRISTIAN</t>
  </si>
  <si>
    <t>HERB Lou</t>
  </si>
  <si>
    <t>HERBOUX</t>
  </si>
  <si>
    <t>HERBOUX LOUIS</t>
  </si>
  <si>
    <t>HERO Noe</t>
  </si>
  <si>
    <t>HERODY</t>
  </si>
  <si>
    <t>Noe</t>
  </si>
  <si>
    <t>HERODY NOE</t>
  </si>
  <si>
    <t>HOLI Sca</t>
  </si>
  <si>
    <t>HOLIN</t>
  </si>
  <si>
    <t>Scarlett</t>
  </si>
  <si>
    <t>HOLIN SCARLETT</t>
  </si>
  <si>
    <t>15FERRIERES</t>
  </si>
  <si>
    <t>JARD Eri</t>
  </si>
  <si>
    <t>JARDIN</t>
  </si>
  <si>
    <t>JARDIN ERIC</t>
  </si>
  <si>
    <t>46MELUN</t>
  </si>
  <si>
    <t>24VILLEMER</t>
  </si>
  <si>
    <t>JULI Mat</t>
  </si>
  <si>
    <t>JULITTE</t>
  </si>
  <si>
    <t>MATHYS</t>
  </si>
  <si>
    <t>JULITTE MATHYS</t>
  </si>
  <si>
    <t>kacp pio</t>
  </si>
  <si>
    <t>KACPROWSKI</t>
  </si>
  <si>
    <t>Piotr</t>
  </si>
  <si>
    <t>KACPROWSKI PIOTR</t>
  </si>
  <si>
    <t>KETC Luc</t>
  </si>
  <si>
    <t>KETCHUM</t>
  </si>
  <si>
    <t>KETCHUM LUCA</t>
  </si>
  <si>
    <t>LAMB Aar</t>
  </si>
  <si>
    <t>LAMBOLEZ</t>
  </si>
  <si>
    <t>Aaron</t>
  </si>
  <si>
    <t>LAMBOLEZ AARON</t>
  </si>
  <si>
    <t>LAME Sam</t>
  </si>
  <si>
    <t>LAMECH</t>
  </si>
  <si>
    <t>Sami</t>
  </si>
  <si>
    <t>LAMECH SAMI</t>
  </si>
  <si>
    <t>23VILLEMER</t>
  </si>
  <si>
    <t>LAO Y Eth</t>
  </si>
  <si>
    <t>LAO-YEC</t>
  </si>
  <si>
    <t>LAO-YEC ETHAN</t>
  </si>
  <si>
    <t>6ROZAY</t>
  </si>
  <si>
    <t>17COULOMMIERS</t>
  </si>
  <si>
    <t>laub phi</t>
  </si>
  <si>
    <t>LAUBY</t>
  </si>
  <si>
    <t>LAUBY PHILIPPE</t>
  </si>
  <si>
    <t>LAUM Dor</t>
  </si>
  <si>
    <t>LAUMONIER</t>
  </si>
  <si>
    <t>LAUMONIER DORIAN</t>
  </si>
  <si>
    <t>LAUM TEO</t>
  </si>
  <si>
    <t>Téo</t>
  </si>
  <si>
    <t>LAUMONIER TÉO</t>
  </si>
  <si>
    <t>LAUN Hen</t>
  </si>
  <si>
    <t>LAUNAY</t>
  </si>
  <si>
    <t>Henri</t>
  </si>
  <si>
    <t>LAUNAY HENRI</t>
  </si>
  <si>
    <t>le go phi</t>
  </si>
  <si>
    <t>LE GOFF</t>
  </si>
  <si>
    <t>LE GOFF PHILIPPE</t>
  </si>
  <si>
    <t>LE Hon</t>
  </si>
  <si>
    <t>LE</t>
  </si>
  <si>
    <t>Hong-Kien</t>
  </si>
  <si>
    <t>LE HONG-KIEN</t>
  </si>
  <si>
    <t>LE TO Jul</t>
  </si>
  <si>
    <t>LE TOUCHE</t>
  </si>
  <si>
    <t>LE TOUCHE JULES</t>
  </si>
  <si>
    <t>LECL Die</t>
  </si>
  <si>
    <t>LECLERCQ</t>
  </si>
  <si>
    <t>LECLERCQ DIEGO</t>
  </si>
  <si>
    <t>LECL Enz</t>
  </si>
  <si>
    <t>LECLERCQ ENZO</t>
  </si>
  <si>
    <t>63VENEUX</t>
  </si>
  <si>
    <t>LEDA Yan</t>
  </si>
  <si>
    <t>LEDAIN MERLO</t>
  </si>
  <si>
    <t>LEDAIN MERLO YANIS</t>
  </si>
  <si>
    <t>LEHM Fre</t>
  </si>
  <si>
    <t>LEHMANN</t>
  </si>
  <si>
    <t>LEHMANN FRÉDÉRIC</t>
  </si>
  <si>
    <t>LEHM Luc</t>
  </si>
  <si>
    <t>LEHMANN HANNOUN</t>
  </si>
  <si>
    <t>LEHMANN HANNOUN LUCIE</t>
  </si>
  <si>
    <t>16FERRIERES</t>
  </si>
  <si>
    <t>45MELUN</t>
  </si>
  <si>
    <t>LEMO Lyl</t>
  </si>
  <si>
    <t>LEMOINE</t>
  </si>
  <si>
    <t>Lylian</t>
  </si>
  <si>
    <t>LEMOINE LYLIAN</t>
  </si>
  <si>
    <t>LEON Cec</t>
  </si>
  <si>
    <t>LEONARD</t>
  </si>
  <si>
    <t>Cécile</t>
  </si>
  <si>
    <t>3MONTHYON</t>
  </si>
  <si>
    <t>LEONARD CÉCILE</t>
  </si>
  <si>
    <t>LODO Dim</t>
  </si>
  <si>
    <t>LODOTCHNIKOFF</t>
  </si>
  <si>
    <t>Dimitri</t>
  </si>
  <si>
    <t>2MONTHYON</t>
  </si>
  <si>
    <t>LODOTCHNIKOFF DIMITRI</t>
  </si>
  <si>
    <t>LONG Ely</t>
  </si>
  <si>
    <t>LONGUET</t>
  </si>
  <si>
    <t>Elyas</t>
  </si>
  <si>
    <t>LONGUET ELYAS</t>
  </si>
  <si>
    <t>LUU Duc</t>
  </si>
  <si>
    <t>LUU</t>
  </si>
  <si>
    <t>Duc Nhan</t>
  </si>
  <si>
    <t>4MONTHYON</t>
  </si>
  <si>
    <t>LUU DUC NHAN</t>
  </si>
  <si>
    <t>MACE Aux</t>
  </si>
  <si>
    <t>MACE RICHARD</t>
  </si>
  <si>
    <t>Auxence</t>
  </si>
  <si>
    <t>MACE RICHARD AUXENCE</t>
  </si>
  <si>
    <t>48MELUN</t>
  </si>
  <si>
    <t>MARC Len</t>
  </si>
  <si>
    <t>MARCOUS MENDES</t>
  </si>
  <si>
    <t>Leny</t>
  </si>
  <si>
    <t>MARCOUS MENDES LENY</t>
  </si>
  <si>
    <t>59VENEUX</t>
  </si>
  <si>
    <t>mart pat</t>
  </si>
  <si>
    <t>MARTIN PATRICE</t>
  </si>
  <si>
    <t>MART Rap</t>
  </si>
  <si>
    <t>Raphaël</t>
  </si>
  <si>
    <t>MARTIN RAPHAËL</t>
  </si>
  <si>
    <t>MATH TOM</t>
  </si>
  <si>
    <t>TOM</t>
  </si>
  <si>
    <t>MATHE TOM</t>
  </si>
  <si>
    <t>MAUJ Max</t>
  </si>
  <si>
    <t>MAUJEAN</t>
  </si>
  <si>
    <t>MAUJEAN MAXIME</t>
  </si>
  <si>
    <t>MAZU Cla</t>
  </si>
  <si>
    <t>MAZURIER</t>
  </si>
  <si>
    <t>MAZURIER CLAUDE</t>
  </si>
  <si>
    <t>MERM Bri</t>
  </si>
  <si>
    <t>MERMINOD</t>
  </si>
  <si>
    <t>Brieuc</t>
  </si>
  <si>
    <t>MERMINOD BRIEUC</t>
  </si>
  <si>
    <t>25VILLEMER</t>
  </si>
  <si>
    <t>18FERRIERES</t>
  </si>
  <si>
    <t>MINE Ben</t>
  </si>
  <si>
    <t>MINÉO</t>
  </si>
  <si>
    <t>MINÉO BENJAMIN</t>
  </si>
  <si>
    <t>MIRA ILA</t>
  </si>
  <si>
    <t>MIRANDA-ETANCELIN</t>
  </si>
  <si>
    <t>ILAN</t>
  </si>
  <si>
    <t>MIRANDA-ETANCELIN ILAN</t>
  </si>
  <si>
    <t>MOIN Cla</t>
  </si>
  <si>
    <t>MOINGEON</t>
  </si>
  <si>
    <t>Claire</t>
  </si>
  <si>
    <t>7MONTHYON</t>
  </si>
  <si>
    <t>MOINGEON CLAIRE</t>
  </si>
  <si>
    <t>MOLL Gab</t>
  </si>
  <si>
    <t>MOLLATTE</t>
  </si>
  <si>
    <t>MOLLATTE GABRIEL</t>
  </si>
  <si>
    <t>MOLN Mat</t>
  </si>
  <si>
    <t>MOLNAR</t>
  </si>
  <si>
    <t>MOLNAR MATTEO</t>
  </si>
  <si>
    <t>MONT Pau</t>
  </si>
  <si>
    <t>MONTEIRO</t>
  </si>
  <si>
    <t>MONTEIRO PAUL</t>
  </si>
  <si>
    <t>NARM Dav</t>
  </si>
  <si>
    <t>NARME</t>
  </si>
  <si>
    <t>NARME DAVID</t>
  </si>
  <si>
    <t>NASR Ali</t>
  </si>
  <si>
    <t>NASR</t>
  </si>
  <si>
    <t>Ali</t>
  </si>
  <si>
    <t>NASR ALI</t>
  </si>
  <si>
    <t>ngo oli</t>
  </si>
  <si>
    <t>NGO</t>
  </si>
  <si>
    <t>NGO OLIVIER</t>
  </si>
  <si>
    <t>NGUY CLA</t>
  </si>
  <si>
    <t>NGUYEN ELIOTT</t>
  </si>
  <si>
    <t>NGUY PYV</t>
  </si>
  <si>
    <t>Clarisse</t>
  </si>
  <si>
    <t>NGUYEN CLARISSE</t>
  </si>
  <si>
    <t>NOTT THO</t>
  </si>
  <si>
    <t>NOTTIN</t>
  </si>
  <si>
    <t>NOTTIN THOMAS</t>
  </si>
  <si>
    <t>NUNE Tri</t>
  </si>
  <si>
    <t>NUNES JORGE</t>
  </si>
  <si>
    <t>NUNES JORGE TRISTAN</t>
  </si>
  <si>
    <t>ORAN Tom</t>
  </si>
  <si>
    <t>ORANGE</t>
  </si>
  <si>
    <t>ORANGE TOM</t>
  </si>
  <si>
    <t>62VENEUX</t>
  </si>
  <si>
    <t>PESL Gab</t>
  </si>
  <si>
    <t>PESLIN</t>
  </si>
  <si>
    <t>PESLIN GABIN</t>
  </si>
  <si>
    <t>PETI Ama</t>
  </si>
  <si>
    <t>PETIT</t>
  </si>
  <si>
    <t>Amaury</t>
  </si>
  <si>
    <t>PETIT AMAURY</t>
  </si>
  <si>
    <t>PICO Cle</t>
  </si>
  <si>
    <t>PICOT</t>
  </si>
  <si>
    <t>PICOT CLEMENT</t>
  </si>
  <si>
    <t>PIER STE</t>
  </si>
  <si>
    <t>PIERRON</t>
  </si>
  <si>
    <t>PIERRON STEPHANE</t>
  </si>
  <si>
    <t>PLEU NOA</t>
  </si>
  <si>
    <t>PLEUVEN</t>
  </si>
  <si>
    <t>NOAM</t>
  </si>
  <si>
    <t>PLEUVEN NOAM</t>
  </si>
  <si>
    <t>port tho</t>
  </si>
  <si>
    <t>PORTAIS</t>
  </si>
  <si>
    <t>PORTAIS THOMAS</t>
  </si>
  <si>
    <t>PRAY Pas</t>
  </si>
  <si>
    <t>PRAYER</t>
  </si>
  <si>
    <t>PRAYER PASCAL</t>
  </si>
  <si>
    <t>PUIL Iri</t>
  </si>
  <si>
    <t>PUILLET</t>
  </si>
  <si>
    <t>Iris</t>
  </si>
  <si>
    <t>PUILLET IRIS</t>
  </si>
  <si>
    <t>10VOISENON</t>
  </si>
  <si>
    <t>rebo jos</t>
  </si>
  <si>
    <t>REBOUCO</t>
  </si>
  <si>
    <t>2SOUPPES</t>
  </si>
  <si>
    <t>REBOUCO JOSE</t>
  </si>
  <si>
    <t>RENA ILA</t>
  </si>
  <si>
    <t>RENAUD</t>
  </si>
  <si>
    <t>RENAUD ILAN</t>
  </si>
  <si>
    <t>ribl cyr</t>
  </si>
  <si>
    <t>RIBLE</t>
  </si>
  <si>
    <t>RIBLE CYRIL</t>
  </si>
  <si>
    <t>RODR TRI</t>
  </si>
  <si>
    <t>RODRIGUES TRISTAN</t>
  </si>
  <si>
    <t>ROUS Arm</t>
  </si>
  <si>
    <t>ROUSSET</t>
  </si>
  <si>
    <t>ROUSSET ARMAND</t>
  </si>
  <si>
    <t>rout loi</t>
  </si>
  <si>
    <t>ROUTIER</t>
  </si>
  <si>
    <t>Loic</t>
  </si>
  <si>
    <t>ROUTIER LOIC</t>
  </si>
  <si>
    <t>SALA MAR</t>
  </si>
  <si>
    <t>SALAH</t>
  </si>
  <si>
    <t>Marius</t>
  </si>
  <si>
    <t>SALAH MARIUS</t>
  </si>
  <si>
    <t>SALE ELE</t>
  </si>
  <si>
    <t>SALEMBIEN PARIGOT</t>
  </si>
  <si>
    <t>Eléo</t>
  </si>
  <si>
    <t>SALEMBIEN PARIGOT ELÉO</t>
  </si>
  <si>
    <t>SCEA Bap</t>
  </si>
  <si>
    <t>SCEAUX</t>
  </si>
  <si>
    <t>SCEAUX BAPTISTE</t>
  </si>
  <si>
    <t>SCHI Nol</t>
  </si>
  <si>
    <t>SCHIAVI</t>
  </si>
  <si>
    <t>SCHIAVI NOLAN</t>
  </si>
  <si>
    <t>SCHN Ala</t>
  </si>
  <si>
    <t>SCHNEIDER</t>
  </si>
  <si>
    <t>9CHAINTREAUX</t>
  </si>
  <si>
    <t>SCHNEIDER ALAIN</t>
  </si>
  <si>
    <t>64VENEUX</t>
  </si>
  <si>
    <t>26PONTHIERRY</t>
  </si>
  <si>
    <t>SIDI Dav</t>
  </si>
  <si>
    <t>SIDI</t>
  </si>
  <si>
    <t>SIDI DAVID</t>
  </si>
  <si>
    <t>SILL YVO</t>
  </si>
  <si>
    <t>SILLIAU</t>
  </si>
  <si>
    <t>Yvon</t>
  </si>
  <si>
    <t>SILLIAU YVON</t>
  </si>
  <si>
    <t>8MONTHYON</t>
  </si>
  <si>
    <t>SORE Peg</t>
  </si>
  <si>
    <t>SOREL</t>
  </si>
  <si>
    <t>Peggy</t>
  </si>
  <si>
    <t>SOREL PEGGY</t>
  </si>
  <si>
    <t>SULT Fra</t>
  </si>
  <si>
    <t>SULTAN</t>
  </si>
  <si>
    <t>SULTAN FRANCK</t>
  </si>
  <si>
    <t>SULT Nin</t>
  </si>
  <si>
    <t>NINO</t>
  </si>
  <si>
    <t>SULTAN NINO</t>
  </si>
  <si>
    <t>TARO Mic</t>
  </si>
  <si>
    <t>TAROU</t>
  </si>
  <si>
    <t>TAROU MICHEL</t>
  </si>
  <si>
    <t>TENN Emm</t>
  </si>
  <si>
    <t>TENNEGUIN</t>
  </si>
  <si>
    <t>EMMA</t>
  </si>
  <si>
    <t>TENNEGUIN EMMA</t>
  </si>
  <si>
    <t>42MELUN</t>
  </si>
  <si>
    <t>TOUR Arn</t>
  </si>
  <si>
    <t>TOURNANT</t>
  </si>
  <si>
    <t>Arnaud-Alain</t>
  </si>
  <si>
    <t>TOURNANT ARNAUD-ALAIN</t>
  </si>
  <si>
    <t>treh jac</t>
  </si>
  <si>
    <t>TREHOUT</t>
  </si>
  <si>
    <t>TREHOUT JACQUES</t>
  </si>
  <si>
    <t>TRIS Ann</t>
  </si>
  <si>
    <t>TRISTANI</t>
  </si>
  <si>
    <t>TRISTANI ANNE</t>
  </si>
  <si>
    <t>10QUINCY</t>
  </si>
  <si>
    <t>VALE Ste</t>
  </si>
  <si>
    <t>Steeve</t>
  </si>
  <si>
    <t>VALENTIN STEEVE</t>
  </si>
  <si>
    <t>VAND Arn</t>
  </si>
  <si>
    <t>VANDERLINDEN</t>
  </si>
  <si>
    <t>VANDERLINDEN ARNAUD</t>
  </si>
  <si>
    <t>VAND Mar</t>
  </si>
  <si>
    <t>Marie Pierre</t>
  </si>
  <si>
    <t>VANDERLINDEN MARIE PIERRE</t>
  </si>
  <si>
    <t>VASS Ste</t>
  </si>
  <si>
    <t>VASSEUR</t>
  </si>
  <si>
    <t>VASSEUR STEPHANE</t>
  </si>
  <si>
    <t>VERR Lea</t>
  </si>
  <si>
    <t>VERRECCHIA LÉA</t>
  </si>
  <si>
    <t>VERR MAX</t>
  </si>
  <si>
    <t>VERRECCHIA MAXIME</t>
  </si>
  <si>
    <t>VIAU Ana</t>
  </si>
  <si>
    <t>VIAULT</t>
  </si>
  <si>
    <t>Anais</t>
  </si>
  <si>
    <t>VIAULT ANAIS</t>
  </si>
  <si>
    <t>YAKP Eli</t>
  </si>
  <si>
    <t>YAKPOVI</t>
  </si>
  <si>
    <t>Elias</t>
  </si>
  <si>
    <t>37MELUN</t>
  </si>
  <si>
    <t>YAKPOVI ELIAS</t>
  </si>
  <si>
    <t>José</t>
  </si>
  <si>
    <t>Eleo</t>
  </si>
  <si>
    <t>Emma</t>
  </si>
  <si>
    <t>Noam</t>
  </si>
  <si>
    <t>Nino</t>
  </si>
  <si>
    <t>Ilan</t>
  </si>
  <si>
    <t>Tom</t>
  </si>
  <si>
    <t>Sophie</t>
  </si>
  <si>
    <t>CHEVALIER</t>
  </si>
  <si>
    <t>Joel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</si>
</sst>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Wingdings"/>
      <charset val="2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Wingdings"/>
      <charset val="2"/>
    </font>
    <font>
      <b/>
      <sz val="11"/>
      <color rgb="FF00B050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0"/>
      <color rgb="FF0000FF"/>
      <name val="Arial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ashDot">
        <color indexed="64"/>
      </bottom>
      <diagonal/>
    </border>
    <border>
      <left/>
      <right style="dashDot">
        <color indexed="64"/>
      </right>
      <top/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/>
      <bottom style="dashDot">
        <color indexed="64"/>
      </bottom>
      <diagonal/>
    </border>
    <border>
      <left style="dashDot">
        <color indexed="64"/>
      </left>
      <right/>
      <top/>
      <bottom style="dashDot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ashDot">
        <color indexed="64"/>
      </top>
      <bottom style="dashDot">
        <color indexed="64"/>
      </bottom>
      <diagonal/>
    </border>
    <border>
      <left/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/>
      <top style="dashDot">
        <color indexed="64"/>
      </top>
      <bottom style="dashDot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ashDot">
        <color indexed="64"/>
      </top>
      <bottom style="medium">
        <color indexed="64"/>
      </bottom>
      <diagonal/>
    </border>
    <border>
      <left/>
      <right style="dashDot">
        <color indexed="64"/>
      </right>
      <top style="dashDot">
        <color indexed="64"/>
      </top>
      <bottom style="medium">
        <color indexed="64"/>
      </bottom>
      <diagonal/>
    </border>
    <border>
      <left style="dashDot">
        <color indexed="64"/>
      </left>
      <right style="dashDot">
        <color indexed="64"/>
      </right>
      <top style="dashDot">
        <color indexed="64"/>
      </top>
      <bottom style="medium">
        <color indexed="64"/>
      </bottom>
      <diagonal/>
    </border>
    <border>
      <left style="dashDot">
        <color indexed="64"/>
      </left>
      <right/>
      <top style="dashDot">
        <color indexed="64"/>
      </top>
      <bottom style="medium">
        <color indexed="64"/>
      </bottom>
      <diagonal/>
    </border>
    <border>
      <left style="dashDot">
        <color indexed="64"/>
      </left>
      <right style="dashDot">
        <color indexed="64"/>
      </right>
      <top style="medium">
        <color auto="1"/>
      </top>
      <bottom/>
      <diagonal/>
    </border>
    <border>
      <left style="dashDot">
        <color indexed="64"/>
      </left>
      <right style="dashDot">
        <color indexed="64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Dot">
        <color indexed="64"/>
      </bottom>
      <diagonal/>
    </border>
    <border>
      <left style="medium">
        <color indexed="64"/>
      </left>
      <right style="dashDot">
        <color indexed="64"/>
      </right>
      <top/>
      <bottom style="dashDot">
        <color indexed="64"/>
      </bottom>
      <diagonal/>
    </border>
    <border>
      <left style="dashDot">
        <color indexed="64"/>
      </left>
      <right style="medium">
        <color indexed="64"/>
      </right>
      <top/>
      <bottom style="dashDot">
        <color indexed="64"/>
      </bottom>
      <diagonal/>
    </border>
    <border>
      <left style="medium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medium">
        <color indexed="64"/>
      </right>
      <top style="dashDot">
        <color indexed="64"/>
      </top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dashDot">
        <color indexed="64"/>
      </top>
      <bottom/>
      <diagonal/>
    </border>
    <border>
      <left style="medium">
        <color indexed="64"/>
      </left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 style="medium">
        <color indexed="64"/>
      </right>
      <top style="dashDot">
        <color indexed="64"/>
      </top>
      <bottom/>
      <diagonal/>
    </border>
    <border>
      <left style="medium">
        <color indexed="64"/>
      </left>
      <right style="dashDot">
        <color indexed="64"/>
      </right>
      <top style="medium">
        <color indexed="64"/>
      </top>
      <bottom style="medium">
        <color indexed="64"/>
      </bottom>
      <diagonal/>
    </border>
    <border>
      <left style="dashDot">
        <color indexed="64"/>
      </left>
      <right style="dashDot">
        <color indexed="64"/>
      </right>
      <top style="medium">
        <color indexed="64"/>
      </top>
      <bottom style="medium">
        <color indexed="64"/>
      </bottom>
      <diagonal/>
    </border>
    <border>
      <left style="dashDot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Dot">
        <color indexed="64"/>
      </bottom>
      <diagonal/>
    </border>
    <border>
      <left style="medium">
        <color indexed="64"/>
      </left>
      <right/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medium">
        <color indexed="64"/>
      </right>
      <top style="medium">
        <color indexed="64"/>
      </top>
      <bottom/>
      <diagonal/>
    </border>
    <border>
      <left style="dashDot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ashDot">
        <color indexed="64"/>
      </top>
      <bottom style="medium">
        <color indexed="64"/>
      </bottom>
      <diagonal/>
    </border>
    <border>
      <left style="dashDot">
        <color indexed="64"/>
      </left>
      <right style="medium">
        <color indexed="64"/>
      </right>
      <top style="dashDot">
        <color indexed="64"/>
      </top>
      <bottom style="medium">
        <color indexed="64"/>
      </bottom>
      <diagonal/>
    </border>
  </borders>
  <cellStyleXfs count="14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1" fillId="0" borderId="0"/>
    <xf numFmtId="9" fontId="2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42">
    <xf numFmtId="0" fontId="0" fillId="0" borderId="0" xfId="0"/>
    <xf numFmtId="0" fontId="6" fillId="0" borderId="0" xfId="2" applyFont="1"/>
    <xf numFmtId="0" fontId="5" fillId="0" borderId="0" xfId="2"/>
    <xf numFmtId="0" fontId="7" fillId="2" borderId="2" xfId="2" applyFont="1" applyFill="1" applyBorder="1" applyAlignment="1">
      <alignment horizontal="center"/>
    </xf>
    <xf numFmtId="0" fontId="8" fillId="0" borderId="0" xfId="2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3" fillId="0" borderId="6" xfId="0" applyFont="1" applyBorder="1" applyAlignment="1">
      <alignment horizontal="right"/>
    </xf>
    <xf numFmtId="0" fontId="9" fillId="0" borderId="0" xfId="0" applyFont="1" applyAlignment="1">
      <alignment horizontal="left"/>
    </xf>
    <xf numFmtId="0" fontId="0" fillId="0" borderId="7" xfId="0" applyBorder="1" applyAlignment="1">
      <alignment horizontal="left"/>
    </xf>
    <xf numFmtId="0" fontId="10" fillId="0" borderId="0" xfId="0" applyFont="1"/>
    <xf numFmtId="0" fontId="0" fillId="0" borderId="6" xfId="0" applyBorder="1" applyAlignment="1">
      <alignment horizontal="right"/>
    </xf>
    <xf numFmtId="0" fontId="0" fillId="0" borderId="7" xfId="0" applyBorder="1"/>
    <xf numFmtId="0" fontId="11" fillId="0" borderId="0" xfId="0" applyFont="1"/>
    <xf numFmtId="0" fontId="0" fillId="0" borderId="6" xfId="0" applyBorder="1"/>
    <xf numFmtId="0" fontId="0" fillId="4" borderId="8" xfId="0" applyFill="1" applyBorder="1"/>
    <xf numFmtId="0" fontId="8" fillId="4" borderId="9" xfId="0" applyFont="1" applyFill="1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3" fontId="12" fillId="0" borderId="11" xfId="0" applyNumberFormat="1" applyFont="1" applyBorder="1" applyAlignment="1">
      <alignment horizontal="right" vertical="center"/>
    </xf>
    <xf numFmtId="3" fontId="13" fillId="0" borderId="13" xfId="0" applyNumberFormat="1" applyFont="1" applyBorder="1" applyAlignment="1">
      <alignment horizontal="center"/>
    </xf>
    <xf numFmtId="3" fontId="14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/>
    </xf>
    <xf numFmtId="3" fontId="15" fillId="0" borderId="0" xfId="0" applyNumberFormat="1" applyFont="1" applyAlignment="1">
      <alignment horizontal="left" vertical="center"/>
    </xf>
    <xf numFmtId="0" fontId="15" fillId="0" borderId="0" xfId="0" applyFont="1"/>
    <xf numFmtId="3" fontId="15" fillId="0" borderId="0" xfId="0" applyNumberFormat="1" applyFont="1" applyAlignment="1">
      <alignment horizontal="center" vertical="center"/>
    </xf>
    <xf numFmtId="3" fontId="15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center"/>
    </xf>
    <xf numFmtId="0" fontId="8" fillId="4" borderId="17" xfId="0" applyFont="1" applyFill="1" applyBorder="1" applyAlignment="1">
      <alignment horizontal="center"/>
    </xf>
    <xf numFmtId="0" fontId="17" fillId="0" borderId="19" xfId="0" applyFont="1" applyBorder="1" applyAlignment="1">
      <alignment horizontal="center"/>
    </xf>
    <xf numFmtId="3" fontId="3" fillId="0" borderId="19" xfId="0" applyNumberFormat="1" applyFont="1" applyBorder="1" applyAlignment="1">
      <alignment horizontal="center"/>
    </xf>
    <xf numFmtId="0" fontId="17" fillId="0" borderId="26" xfId="0" applyFont="1" applyBorder="1" applyAlignment="1">
      <alignment horizontal="center"/>
    </xf>
    <xf numFmtId="3" fontId="3" fillId="0" borderId="26" xfId="0" applyNumberFormat="1" applyFont="1" applyBorder="1" applyAlignment="1">
      <alignment horizontal="center"/>
    </xf>
    <xf numFmtId="0" fontId="4" fillId="0" borderId="0" xfId="0" applyFont="1"/>
    <xf numFmtId="0" fontId="10" fillId="0" borderId="26" xfId="0" applyFont="1" applyBorder="1" applyAlignment="1">
      <alignment horizontal="center"/>
    </xf>
    <xf numFmtId="0" fontId="10" fillId="0" borderId="33" xfId="0" applyFont="1" applyBorder="1" applyAlignment="1">
      <alignment horizontal="center"/>
    </xf>
    <xf numFmtId="3" fontId="3" fillId="0" borderId="33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3" fontId="3" fillId="0" borderId="0" xfId="0" applyNumberFormat="1" applyFont="1" applyAlignment="1">
      <alignment horizontal="center"/>
    </xf>
    <xf numFmtId="0" fontId="0" fillId="5" borderId="39" xfId="0" applyFill="1" applyBorder="1"/>
    <xf numFmtId="0" fontId="0" fillId="0" borderId="40" xfId="0" applyBorder="1" applyAlignment="1">
      <alignment horizontal="center"/>
    </xf>
    <xf numFmtId="9" fontId="17" fillId="0" borderId="21" xfId="1" applyFont="1" applyBorder="1" applyAlignment="1">
      <alignment horizontal="center"/>
    </xf>
    <xf numFmtId="9" fontId="10" fillId="0" borderId="41" xfId="1" applyFont="1" applyBorder="1" applyAlignment="1">
      <alignment horizontal="center"/>
    </xf>
    <xf numFmtId="1" fontId="10" fillId="0" borderId="41" xfId="1" applyNumberFormat="1" applyFont="1" applyBorder="1" applyAlignment="1">
      <alignment horizontal="center"/>
    </xf>
    <xf numFmtId="0" fontId="0" fillId="5" borderId="26" xfId="0" applyFill="1" applyBorder="1"/>
    <xf numFmtId="0" fontId="0" fillId="0" borderId="42" xfId="0" applyBorder="1" applyAlignment="1">
      <alignment horizontal="center"/>
    </xf>
    <xf numFmtId="9" fontId="17" fillId="0" borderId="28" xfId="1" applyFont="1" applyBorder="1" applyAlignment="1">
      <alignment horizontal="center"/>
    </xf>
    <xf numFmtId="9" fontId="10" fillId="0" borderId="43" xfId="1" applyFont="1" applyBorder="1" applyAlignment="1">
      <alignment horizontal="center"/>
    </xf>
    <xf numFmtId="1" fontId="10" fillId="0" borderId="43" xfId="1" applyNumberFormat="1" applyFont="1" applyBorder="1" applyAlignment="1">
      <alignment horizontal="center"/>
    </xf>
    <xf numFmtId="9" fontId="0" fillId="0" borderId="0" xfId="1" applyFont="1"/>
    <xf numFmtId="0" fontId="0" fillId="5" borderId="44" xfId="0" applyFill="1" applyBorder="1"/>
    <xf numFmtId="0" fontId="0" fillId="0" borderId="45" xfId="0" applyBorder="1" applyAlignment="1">
      <alignment horizontal="center"/>
    </xf>
    <xf numFmtId="9" fontId="17" fillId="0" borderId="46" xfId="1" applyFont="1" applyBorder="1" applyAlignment="1">
      <alignment horizontal="center"/>
    </xf>
    <xf numFmtId="9" fontId="10" fillId="0" borderId="47" xfId="1" applyFont="1" applyBorder="1" applyAlignment="1">
      <alignment horizontal="center"/>
    </xf>
    <xf numFmtId="1" fontId="10" fillId="0" borderId="47" xfId="1" applyNumberFormat="1" applyFont="1" applyBorder="1" applyAlignment="1">
      <alignment horizontal="center"/>
    </xf>
    <xf numFmtId="0" fontId="7" fillId="4" borderId="17" xfId="0" applyFont="1" applyFill="1" applyBorder="1"/>
    <xf numFmtId="0" fontId="7" fillId="0" borderId="48" xfId="0" applyFont="1" applyBorder="1" applyAlignment="1">
      <alignment horizontal="center"/>
    </xf>
    <xf numFmtId="9" fontId="18" fillId="0" borderId="49" xfId="1" applyFont="1" applyBorder="1" applyAlignment="1">
      <alignment horizontal="center"/>
    </xf>
    <xf numFmtId="9" fontId="19" fillId="0" borderId="50" xfId="1" applyFont="1" applyBorder="1" applyAlignment="1">
      <alignment horizontal="center"/>
    </xf>
    <xf numFmtId="0" fontId="20" fillId="0" borderId="0" xfId="0" applyFont="1"/>
    <xf numFmtId="1" fontId="19" fillId="0" borderId="17" xfId="1" applyNumberFormat="1" applyFont="1" applyBorder="1" applyAlignment="1">
      <alignment horizontal="center"/>
    </xf>
    <xf numFmtId="0" fontId="2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1" fontId="4" fillId="0" borderId="0" xfId="0" applyNumberFormat="1" applyFont="1"/>
    <xf numFmtId="0" fontId="4" fillId="0" borderId="0" xfId="0" applyFont="1" applyAlignment="1">
      <alignment wrapText="1"/>
    </xf>
    <xf numFmtId="0" fontId="5" fillId="0" borderId="0" xfId="2" applyProtection="1">
      <protection locked="0" hidden="1"/>
    </xf>
    <xf numFmtId="0" fontId="7" fillId="2" borderId="2" xfId="2" applyFont="1" applyFill="1" applyBorder="1" applyAlignment="1" applyProtection="1">
      <alignment horizontal="center"/>
      <protection locked="0" hidden="1"/>
    </xf>
    <xf numFmtId="3" fontId="5" fillId="0" borderId="2" xfId="2" applyNumberFormat="1" applyBorder="1" applyAlignment="1" applyProtection="1">
      <alignment horizontal="center"/>
      <protection locked="0" hidden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3" fontId="0" fillId="0" borderId="2" xfId="0" applyNumberFormat="1" applyBorder="1" applyAlignment="1">
      <alignment horizontal="center"/>
    </xf>
    <xf numFmtId="0" fontId="3" fillId="5" borderId="52" xfId="0" applyFont="1" applyFill="1" applyBorder="1" applyAlignment="1">
      <alignment horizontal="center"/>
    </xf>
    <xf numFmtId="0" fontId="3" fillId="5" borderId="53" xfId="0" applyFont="1" applyFill="1" applyBorder="1" applyAlignment="1">
      <alignment horizontal="center"/>
    </xf>
    <xf numFmtId="0" fontId="3" fillId="5" borderId="56" xfId="0" applyFont="1" applyFill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10" fillId="0" borderId="57" xfId="0" applyFont="1" applyBorder="1" applyAlignment="1">
      <alignment horizontal="center"/>
    </xf>
    <xf numFmtId="0" fontId="17" fillId="0" borderId="43" xfId="0" applyFont="1" applyBorder="1" applyAlignment="1">
      <alignment horizontal="center"/>
    </xf>
    <xf numFmtId="0" fontId="10" fillId="0" borderId="55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/>
    </xf>
    <xf numFmtId="3" fontId="24" fillId="0" borderId="0" xfId="0" applyNumberFormat="1" applyFont="1" applyAlignment="1">
      <alignment horizontal="left" vertical="top"/>
    </xf>
    <xf numFmtId="3" fontId="25" fillId="0" borderId="0" xfId="0" applyNumberFormat="1" applyFont="1" applyAlignment="1">
      <alignment horizontal="right" vertical="top"/>
    </xf>
    <xf numFmtId="0" fontId="4" fillId="0" borderId="0" xfId="0" applyFont="1" applyAlignment="1">
      <alignment horizontal="center"/>
    </xf>
    <xf numFmtId="0" fontId="8" fillId="4" borderId="5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8" fillId="4" borderId="37" xfId="0" applyFont="1" applyFill="1" applyBorder="1" applyAlignment="1">
      <alignment horizontal="center" vertical="center" wrapText="1"/>
    </xf>
    <xf numFmtId="0" fontId="8" fillId="4" borderId="38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 wrapText="1"/>
    </xf>
    <xf numFmtId="3" fontId="14" fillId="0" borderId="30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11" xfId="0" applyNumberFormat="1" applyFont="1" applyBorder="1" applyAlignment="1">
      <alignment horizontal="center" vertical="center"/>
    </xf>
    <xf numFmtId="3" fontId="14" fillId="0" borderId="12" xfId="0" applyNumberFormat="1" applyFont="1" applyBorder="1" applyAlignment="1">
      <alignment horizontal="center" vertical="center"/>
    </xf>
    <xf numFmtId="3" fontId="14" fillId="0" borderId="6" xfId="0" applyNumberFormat="1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13" xfId="0" applyNumberFormat="1" applyFont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3" fontId="12" fillId="0" borderId="14" xfId="0" applyNumberFormat="1" applyFont="1" applyBorder="1" applyAlignment="1">
      <alignment horizontal="center" vertical="center"/>
    </xf>
    <xf numFmtId="3" fontId="12" fillId="0" borderId="15" xfId="0" applyNumberFormat="1" applyFont="1" applyBorder="1" applyAlignment="1">
      <alignment horizontal="center" vertical="center"/>
    </xf>
    <xf numFmtId="3" fontId="12" fillId="0" borderId="16" xfId="0" applyNumberFormat="1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3" fontId="12" fillId="0" borderId="31" xfId="0" applyNumberFormat="1" applyFont="1" applyBorder="1" applyAlignment="1">
      <alignment horizontal="center" vertical="center"/>
    </xf>
    <xf numFmtId="3" fontId="12" fillId="0" borderId="32" xfId="0" applyNumberFormat="1" applyFont="1" applyBorder="1" applyAlignment="1">
      <alignment horizontal="center" vertical="center"/>
    </xf>
    <xf numFmtId="3" fontId="12" fillId="0" borderId="12" xfId="0" applyNumberFormat="1" applyFont="1" applyBorder="1" applyAlignment="1">
      <alignment horizontal="center" vertical="center"/>
    </xf>
    <xf numFmtId="3" fontId="12" fillId="0" borderId="13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3" fontId="12" fillId="0" borderId="7" xfId="0" applyNumberFormat="1" applyFont="1" applyBorder="1" applyAlignment="1">
      <alignment horizontal="center" vertical="center"/>
    </xf>
    <xf numFmtId="0" fontId="8" fillId="4" borderId="3" xfId="0" applyFont="1" applyFill="1" applyBorder="1" applyAlignment="1">
      <alignment horizontal="right"/>
    </xf>
    <xf numFmtId="0" fontId="8" fillId="4" borderId="5" xfId="0" applyFont="1" applyFill="1" applyBorder="1" applyAlignment="1">
      <alignment horizontal="right"/>
    </xf>
    <xf numFmtId="0" fontId="23" fillId="0" borderId="11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8" fillId="4" borderId="18" xfId="0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</cellXfs>
  <cellStyles count="14">
    <cellStyle name="Normal" xfId="0" builtinId="0"/>
    <cellStyle name="Normal 2" xfId="2" xr:uid="{00000000-0005-0000-0000-000001000000}"/>
    <cellStyle name="Normal 2 2" xfId="10" xr:uid="{00000000-0005-0000-0000-000002000000}"/>
    <cellStyle name="Normal 3" xfId="3" xr:uid="{00000000-0005-0000-0000-000003000000}"/>
    <cellStyle name="Normal 31 2" xfId="11" xr:uid="{00000000-0005-0000-0000-000004000000}"/>
    <cellStyle name="Normal 4" xfId="4" xr:uid="{00000000-0005-0000-0000-000005000000}"/>
    <cellStyle name="Normal 5" xfId="5" xr:uid="{00000000-0005-0000-0000-000006000000}"/>
    <cellStyle name="Normal 6" xfId="6" xr:uid="{00000000-0005-0000-0000-000007000000}"/>
    <cellStyle name="Normal 7" xfId="7" xr:uid="{00000000-0005-0000-0000-000008000000}"/>
    <cellStyle name="Normal 8" xfId="8" xr:uid="{00000000-0005-0000-0000-000009000000}"/>
    <cellStyle name="Normal 9" xfId="9" xr:uid="{00000000-0005-0000-0000-00000A000000}"/>
    <cellStyle name="Pourcentage" xfId="1" builtinId="5"/>
    <cellStyle name="Pourcentage 2" xfId="12" xr:uid="{00000000-0005-0000-0000-00000C000000}"/>
    <cellStyle name="Titre 2" xfId="13" xr:uid="{00000000-0005-0000-0000-00000D000000}"/>
  </cellStyles>
  <dxfs count="20">
    <dxf>
      <font>
        <b/>
        <i val="0"/>
        <color rgb="FF00B050"/>
      </font>
    </dxf>
    <dxf>
      <font>
        <b/>
        <i val="0"/>
        <color rgb="FFFF0000"/>
      </font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FF00"/>
        </patternFill>
      </fill>
      <border>
        <left/>
        <right/>
        <top/>
        <bottom/>
      </border>
    </dxf>
    <dxf>
      <fill>
        <patternFill>
          <bgColor rgb="FFFFFF0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theme="9" tint="-0.24994659260841701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theme="9" tint="-0.24994659260841701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theme="9" tint="-0.24994659260841701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Participation aux matchs par compétitions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spPr>
            <a:ln w="12700"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6EE6-4FE9-B9F0-6813AD307D48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6EE6-4FE9-B9F0-6813AD307D48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6EE6-4FE9-B9F0-6813AD307D48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6EE6-4FE9-B9F0-6813AD307D48}"/>
              </c:ext>
            </c:extLst>
          </c:dPt>
          <c:dPt>
            <c:idx val="6"/>
            <c:bubble3D val="0"/>
            <c:spPr>
              <a:solidFill>
                <a:schemeClr val="accent5"/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6EE6-4FE9-B9F0-6813AD307D48}"/>
              </c:ext>
            </c:extLst>
          </c:dPt>
          <c:dPt>
            <c:idx val="7"/>
            <c:bubble3D val="0"/>
            <c:spPr>
              <a:solidFill>
                <a:srgbClr val="FFA7A7"/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6EE6-4FE9-B9F0-6813AD307D48}"/>
              </c:ext>
            </c:extLst>
          </c:dPt>
          <c:dPt>
            <c:idx val="8"/>
            <c:bubble3D val="0"/>
            <c:spPr>
              <a:solidFill>
                <a:schemeClr val="bg1">
                  <a:lumMod val="50000"/>
                </a:schemeClr>
              </a:solidFill>
              <a:ln w="12700"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6EE6-4FE9-B9F0-6813AD307D48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'TDB Joueur'!$D$30:$D$38</c:f>
              <c:strCache>
                <c:ptCount val="9"/>
                <c:pt idx="0">
                  <c:v>Champ 4</c:v>
                </c:pt>
                <c:pt idx="1">
                  <c:v>Champ 3</c:v>
                </c:pt>
                <c:pt idx="2">
                  <c:v>Champ Jeune</c:v>
                </c:pt>
                <c:pt idx="3">
                  <c:v>Départementaux</c:v>
                </c:pt>
                <c:pt idx="4">
                  <c:v>Régionaux</c:v>
                </c:pt>
                <c:pt idx="5">
                  <c:v>Nationaux</c:v>
                </c:pt>
                <c:pt idx="6">
                  <c:v>Coupe départementale</c:v>
                </c:pt>
                <c:pt idx="7">
                  <c:v>Coupe Nationale</c:v>
                </c:pt>
                <c:pt idx="8">
                  <c:v>Tournois</c:v>
                </c:pt>
              </c:strCache>
            </c:strRef>
          </c:cat>
          <c:val>
            <c:numRef>
              <c:f>'TDB Joueur'!$F$30:$F$38</c:f>
              <c:numCache>
                <c:formatCode>0%</c:formatCode>
                <c:ptCount val="9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EE6-4FE9-B9F0-6813AD307D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spPr>
    <a:solidFill>
      <a:schemeClr val="lt1"/>
    </a:solidFill>
    <a:ln w="25400" cap="flat" cmpd="sng" algn="ctr">
      <a:solidFill>
        <a:schemeClr val="accent1"/>
      </a:solidFill>
      <a:prstDash val="solid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fr-FR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324411</xdr:colOff>
      <xdr:row>24</xdr:row>
      <xdr:rowOff>122423</xdr:rowOff>
    </xdr:from>
    <xdr:to>
      <xdr:col>9</xdr:col>
      <xdr:colOff>493060</xdr:colOff>
      <xdr:row>39</xdr:row>
      <xdr:rowOff>201705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38101</xdr:colOff>
      <xdr:row>0</xdr:row>
      <xdr:rowOff>133351</xdr:rowOff>
    </xdr:from>
    <xdr:to>
      <xdr:col>10</xdr:col>
      <xdr:colOff>323851</xdr:colOff>
      <xdr:row>4</xdr:row>
      <xdr:rowOff>82115</xdr:rowOff>
    </xdr:to>
    <xdr:pic>
      <xdr:nvPicPr>
        <xdr:cNvPr id="3" name="Picture 1" descr="Résultat de recherche d'images pour &quot;ufolep tennis de table&quot;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381501" y="133351"/>
          <a:ext cx="1619250" cy="767914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loquet\AppData\Local\Microsoft\Windows\Temporary%20Internet%20Files\Content.IE5\HL19RY3Y\Classement%2017-18%20phase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loquet\AppData\Local\Microsoft\Windows\Temporary%20Internet%20Files\Content.IE5\HL19RY3Y\Feuilles%20de%20mat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écapitulatif"/>
      <sheetName val="Feuil1"/>
      <sheetName val="saisie"/>
      <sheetName val="saisie allegee"/>
      <sheetName val="baréme"/>
      <sheetName val="Liste club"/>
      <sheetName val="base joueur"/>
      <sheetName val="TDB Joueur"/>
    </sheetNames>
    <sheetDataSet>
      <sheetData sheetId="0">
        <row r="4">
          <cell r="A4" t="str">
            <v>aubo jea</v>
          </cell>
        </row>
        <row r="5">
          <cell r="A5" t="str">
            <v>aufa nic</v>
          </cell>
        </row>
        <row r="6">
          <cell r="A6" t="str">
            <v>bayo pie</v>
          </cell>
        </row>
        <row r="7">
          <cell r="A7" t="str">
            <v>bell fre</v>
          </cell>
        </row>
        <row r="8">
          <cell r="A8" t="str">
            <v>bell max</v>
          </cell>
        </row>
        <row r="9">
          <cell r="A9" t="str">
            <v>bert bru</v>
          </cell>
        </row>
        <row r="10">
          <cell r="A10" t="str">
            <v>bion enz</v>
          </cell>
        </row>
        <row r="11">
          <cell r="A11" t="str">
            <v>bion mat</v>
          </cell>
        </row>
        <row r="12">
          <cell r="A12" t="str">
            <v>bong joe</v>
          </cell>
        </row>
        <row r="13">
          <cell r="A13" t="str">
            <v>bour mic</v>
          </cell>
        </row>
        <row r="14">
          <cell r="A14" t="str">
            <v>bout dav</v>
          </cell>
        </row>
        <row r="15">
          <cell r="A15" t="str">
            <v>cala eld</v>
          </cell>
        </row>
        <row r="16">
          <cell r="A16" t="str">
            <v>cala elv</v>
          </cell>
        </row>
        <row r="17">
          <cell r="A17" t="str">
            <v>cham cam</v>
          </cell>
        </row>
        <row r="18">
          <cell r="A18" t="str">
            <v>chan adr</v>
          </cell>
        </row>
        <row r="19">
          <cell r="A19" t="str">
            <v>char geo</v>
          </cell>
        </row>
        <row r="20">
          <cell r="A20" t="str">
            <v>char sop</v>
          </cell>
        </row>
        <row r="21">
          <cell r="A21" t="str">
            <v>char jer</v>
          </cell>
        </row>
        <row r="22">
          <cell r="A22" t="str">
            <v>cogn bap</v>
          </cell>
        </row>
        <row r="23">
          <cell r="A23" t="str">
            <v>comm aur</v>
          </cell>
        </row>
        <row r="24">
          <cell r="A24" t="str">
            <v>comm del</v>
          </cell>
        </row>
        <row r="25">
          <cell r="A25" t="str">
            <v>comm lau</v>
          </cell>
        </row>
        <row r="26">
          <cell r="A26" t="str">
            <v>comm mar</v>
          </cell>
        </row>
        <row r="27">
          <cell r="A27" t="str">
            <v>cope fre</v>
          </cell>
        </row>
        <row r="28">
          <cell r="A28" t="str">
            <v>daur kyl</v>
          </cell>
        </row>
        <row r="29">
          <cell r="A29" t="str">
            <v>dela ale</v>
          </cell>
        </row>
        <row r="30">
          <cell r="A30" t="str">
            <v>farr cel</v>
          </cell>
        </row>
        <row r="31">
          <cell r="A31" t="str">
            <v>fine que</v>
          </cell>
        </row>
        <row r="32">
          <cell r="A32" t="str">
            <v>gale chr</v>
          </cell>
        </row>
        <row r="33">
          <cell r="A33" t="str">
            <v>gaut ant</v>
          </cell>
        </row>
        <row r="34">
          <cell r="A34" t="str">
            <v>gill ale</v>
          </cell>
        </row>
        <row r="35">
          <cell r="A35" t="str">
            <v>gref wil</v>
          </cell>
        </row>
        <row r="36">
          <cell r="A36" t="str">
            <v>guer fra</v>
          </cell>
        </row>
        <row r="37">
          <cell r="A37" t="str">
            <v>guer phi</v>
          </cell>
        </row>
        <row r="38">
          <cell r="A38" t="str">
            <v>guil fra</v>
          </cell>
        </row>
        <row r="39">
          <cell r="A39" t="str">
            <v>henr cyr</v>
          </cell>
        </row>
        <row r="40">
          <cell r="A40" t="str">
            <v>inve ron</v>
          </cell>
        </row>
        <row r="41">
          <cell r="A41" t="str">
            <v>isse gui</v>
          </cell>
        </row>
        <row r="42">
          <cell r="A42" t="str">
            <v>jany gae</v>
          </cell>
        </row>
        <row r="43">
          <cell r="A43" t="str">
            <v>joss col</v>
          </cell>
        </row>
        <row r="44">
          <cell r="A44" t="str">
            <v>kote mic</v>
          </cell>
        </row>
        <row r="45">
          <cell r="A45" t="str">
            <v>laro ale</v>
          </cell>
        </row>
        <row r="46">
          <cell r="A46" t="str">
            <v>le max</v>
          </cell>
        </row>
        <row r="47">
          <cell r="A47" t="str">
            <v>leco max</v>
          </cell>
        </row>
        <row r="48">
          <cell r="A48" t="str">
            <v>mart jlu</v>
          </cell>
        </row>
        <row r="49">
          <cell r="A49" t="str">
            <v>maup mar</v>
          </cell>
        </row>
        <row r="50">
          <cell r="A50" t="str">
            <v>mino dan</v>
          </cell>
        </row>
        <row r="51">
          <cell r="A51" t="str">
            <v>monc mar</v>
          </cell>
        </row>
        <row r="52">
          <cell r="A52" t="str">
            <v>mori ali</v>
          </cell>
        </row>
        <row r="53">
          <cell r="A53" t="str">
            <v>mour mic</v>
          </cell>
        </row>
        <row r="54">
          <cell r="A54" t="str">
            <v>piqu ale</v>
          </cell>
        </row>
        <row r="55">
          <cell r="A55" t="str">
            <v>piqu jer</v>
          </cell>
        </row>
        <row r="56">
          <cell r="A56" t="str">
            <v>ray mar</v>
          </cell>
        </row>
        <row r="57">
          <cell r="A57" t="str">
            <v>rodi syl</v>
          </cell>
        </row>
        <row r="58">
          <cell r="A58" t="str">
            <v>segu ant</v>
          </cell>
        </row>
        <row r="59">
          <cell r="A59" t="str">
            <v>thev leo</v>
          </cell>
        </row>
        <row r="60">
          <cell r="A60" t="str">
            <v>thol nad</v>
          </cell>
        </row>
        <row r="61">
          <cell r="A61" t="str">
            <v>thom sev</v>
          </cell>
        </row>
        <row r="62">
          <cell r="A62" t="str">
            <v>treu mar</v>
          </cell>
        </row>
        <row r="63">
          <cell r="A63" t="str">
            <v>treu mor</v>
          </cell>
        </row>
        <row r="64">
          <cell r="A64" t="str">
            <v>vena nad</v>
          </cell>
        </row>
        <row r="65">
          <cell r="A65" t="str">
            <v>vinc tho</v>
          </cell>
        </row>
        <row r="66">
          <cell r="A66" t="str">
            <v>bena phi</v>
          </cell>
        </row>
        <row r="67">
          <cell r="A67" t="str">
            <v>bine yan</v>
          </cell>
        </row>
        <row r="68">
          <cell r="A68" t="str">
            <v>chal hel</v>
          </cell>
        </row>
        <row r="69">
          <cell r="A69" t="str">
            <v>clem mar</v>
          </cell>
        </row>
        <row r="70">
          <cell r="A70" t="str">
            <v>davi emi</v>
          </cell>
        </row>
        <row r="71">
          <cell r="A71" t="str">
            <v>desc rem</v>
          </cell>
        </row>
        <row r="72">
          <cell r="A72" t="str">
            <v>desf man</v>
          </cell>
        </row>
        <row r="73">
          <cell r="A73" t="str">
            <v>dubo ann</v>
          </cell>
        </row>
        <row r="74">
          <cell r="A74" t="str">
            <v>dura jus</v>
          </cell>
        </row>
        <row r="75">
          <cell r="A75" t="str">
            <v>gate phi</v>
          </cell>
        </row>
        <row r="76">
          <cell r="A76" t="str">
            <v>gate val</v>
          </cell>
        </row>
        <row r="77">
          <cell r="A77" t="str">
            <v>geor cha</v>
          </cell>
        </row>
        <row r="78">
          <cell r="A78" t="str">
            <v>guil emi</v>
          </cell>
        </row>
        <row r="79">
          <cell r="A79" t="str">
            <v>guil mau</v>
          </cell>
        </row>
        <row r="80">
          <cell r="A80" t="str">
            <v>juli kev</v>
          </cell>
        </row>
        <row r="81">
          <cell r="A81" t="str">
            <v>juli mar</v>
          </cell>
        </row>
        <row r="82">
          <cell r="A82" t="str">
            <v>just chr</v>
          </cell>
        </row>
        <row r="83">
          <cell r="A83" t="str">
            <v>krud dam</v>
          </cell>
        </row>
        <row r="84">
          <cell r="A84" t="str">
            <v>land ced</v>
          </cell>
        </row>
        <row r="85">
          <cell r="A85" t="str">
            <v>lebo flor</v>
          </cell>
        </row>
        <row r="86">
          <cell r="A86" t="str">
            <v>lebr cyr</v>
          </cell>
        </row>
        <row r="87">
          <cell r="A87" t="str">
            <v>lebr lau</v>
          </cell>
        </row>
        <row r="88">
          <cell r="A88" t="str">
            <v>lere pau</v>
          </cell>
        </row>
        <row r="89">
          <cell r="A89" t="str">
            <v>lhom guy</v>
          </cell>
        </row>
        <row r="90">
          <cell r="A90" t="str">
            <v>lieb cyr</v>
          </cell>
        </row>
        <row r="91">
          <cell r="A91" t="str">
            <v>made gae</v>
          </cell>
        </row>
        <row r="92">
          <cell r="A92" t="str">
            <v>must nic</v>
          </cell>
        </row>
        <row r="93">
          <cell r="A93" t="str">
            <v>must pas</v>
          </cell>
        </row>
        <row r="94">
          <cell r="A94" t="str">
            <v>pote ger</v>
          </cell>
        </row>
        <row r="95">
          <cell r="A95" t="str">
            <v>yvo ger</v>
          </cell>
        </row>
        <row r="96">
          <cell r="A96" t="str">
            <v>abad cor</v>
          </cell>
        </row>
        <row r="97">
          <cell r="A97" t="str">
            <v>abad jes</v>
          </cell>
        </row>
        <row r="98">
          <cell r="A98" t="str">
            <v>aube jac</v>
          </cell>
        </row>
        <row r="99">
          <cell r="A99" t="str">
            <v>bail gre</v>
          </cell>
        </row>
        <row r="100">
          <cell r="A100" t="str">
            <v>bonn emm</v>
          </cell>
        </row>
        <row r="101">
          <cell r="A101" t="str">
            <v>boul oph</v>
          </cell>
        </row>
        <row r="102">
          <cell r="A102" t="str">
            <v>breg max</v>
          </cell>
        </row>
        <row r="103">
          <cell r="A103" t="str">
            <v>carv cle</v>
          </cell>
        </row>
        <row r="104">
          <cell r="A104" t="str">
            <v>casa syl</v>
          </cell>
        </row>
        <row r="105">
          <cell r="A105" t="str">
            <v>char sab</v>
          </cell>
        </row>
        <row r="106">
          <cell r="A106" t="str">
            <v>corr fab</v>
          </cell>
        </row>
        <row r="107">
          <cell r="A107" t="str">
            <v>coui ale</v>
          </cell>
        </row>
        <row r="108">
          <cell r="A108" t="str">
            <v>coui jmi</v>
          </cell>
        </row>
        <row r="109">
          <cell r="A109" t="str">
            <v>cuen dim</v>
          </cell>
        </row>
        <row r="110">
          <cell r="A110" t="str">
            <v>deke ste</v>
          </cell>
        </row>
        <row r="111">
          <cell r="A111" t="str">
            <v>dela thi</v>
          </cell>
        </row>
        <row r="112">
          <cell r="A112" t="str">
            <v>dele yoa</v>
          </cell>
        </row>
        <row r="113">
          <cell r="A113" t="str">
            <v>deli chr</v>
          </cell>
        </row>
        <row r="114">
          <cell r="A114" t="str">
            <v>dier cla</v>
          </cell>
        </row>
        <row r="115">
          <cell r="A115" t="str">
            <v>dubo jse</v>
          </cell>
        </row>
        <row r="116">
          <cell r="A116" t="str">
            <v>edel six</v>
          </cell>
        </row>
        <row r="117">
          <cell r="A117" t="str">
            <v>ferr hou</v>
          </cell>
        </row>
        <row r="118">
          <cell r="A118" t="str">
            <v>gauc rom</v>
          </cell>
        </row>
        <row r="119">
          <cell r="A119" t="str">
            <v>guya aur</v>
          </cell>
        </row>
        <row r="120">
          <cell r="A120" t="str">
            <v>guyo pau</v>
          </cell>
        </row>
        <row r="121">
          <cell r="A121" t="str">
            <v>henn jus</v>
          </cell>
        </row>
        <row r="122">
          <cell r="A122" t="str">
            <v>henn mar</v>
          </cell>
        </row>
        <row r="123">
          <cell r="A123" t="str">
            <v>joua wil</v>
          </cell>
        </row>
        <row r="124">
          <cell r="A124" t="str">
            <v>juss adr</v>
          </cell>
        </row>
        <row r="125">
          <cell r="A125" t="str">
            <v>juss jul</v>
          </cell>
        </row>
        <row r="126">
          <cell r="A126" t="str">
            <v>kerb yoa</v>
          </cell>
        </row>
        <row r="127">
          <cell r="A127" t="str">
            <v>lafo kev</v>
          </cell>
        </row>
        <row r="128">
          <cell r="A128" t="str">
            <v>lamo jea</v>
          </cell>
        </row>
        <row r="129">
          <cell r="A129" t="str">
            <v>leme syl</v>
          </cell>
        </row>
        <row r="130">
          <cell r="A130" t="str">
            <v>lorg seb</v>
          </cell>
        </row>
        <row r="131">
          <cell r="A131" t="str">
            <v>lucq jlu</v>
          </cell>
        </row>
        <row r="132">
          <cell r="A132" t="str">
            <v>marr que</v>
          </cell>
        </row>
        <row r="133">
          <cell r="A133" t="str">
            <v>mino cle</v>
          </cell>
        </row>
        <row r="134">
          <cell r="A134" t="str">
            <v>mino dam</v>
          </cell>
        </row>
        <row r="135">
          <cell r="A135" t="str">
            <v>moll que</v>
          </cell>
        </row>
        <row r="136">
          <cell r="A136" t="str">
            <v>mose thi</v>
          </cell>
        </row>
        <row r="137">
          <cell r="A137" t="str">
            <v>pech arn</v>
          </cell>
        </row>
        <row r="138">
          <cell r="A138" t="str">
            <v>pihe tho</v>
          </cell>
        </row>
        <row r="139">
          <cell r="A139" t="str">
            <v>rafe art</v>
          </cell>
        </row>
        <row r="140">
          <cell r="A140" t="str">
            <v>sene eri</v>
          </cell>
        </row>
        <row r="141">
          <cell r="A141" t="str">
            <v>sene lor</v>
          </cell>
        </row>
        <row r="142">
          <cell r="A142" t="str">
            <v>sign fre</v>
          </cell>
        </row>
        <row r="143">
          <cell r="A143" t="str">
            <v>tiss chr</v>
          </cell>
        </row>
        <row r="144">
          <cell r="A144" t="str">
            <v>abje ala</v>
          </cell>
        </row>
        <row r="145">
          <cell r="A145" t="str">
            <v>bart fre</v>
          </cell>
        </row>
        <row r="146">
          <cell r="A146" t="str">
            <v>bige dav</v>
          </cell>
        </row>
        <row r="147">
          <cell r="A147" t="str">
            <v>boul erw</v>
          </cell>
        </row>
        <row r="148">
          <cell r="A148" t="str">
            <v>boul pau</v>
          </cell>
        </row>
        <row r="149">
          <cell r="A149" t="str">
            <v>bourn flo</v>
          </cell>
        </row>
        <row r="150">
          <cell r="A150" t="str">
            <v>bour lea</v>
          </cell>
        </row>
        <row r="151">
          <cell r="A151" t="str">
            <v>cadi fab</v>
          </cell>
        </row>
        <row r="152">
          <cell r="A152" t="str">
            <v>cava and</v>
          </cell>
        </row>
        <row r="153">
          <cell r="A153" t="str">
            <v>char mfr</v>
          </cell>
        </row>
        <row r="154">
          <cell r="A154" t="str">
            <v>chev fab</v>
          </cell>
        </row>
        <row r="155">
          <cell r="A155" t="str">
            <v>cote nat</v>
          </cell>
        </row>
        <row r="156">
          <cell r="A156" t="str">
            <v>cous mel</v>
          </cell>
        </row>
        <row r="157">
          <cell r="A157" t="str">
            <v>dacq axe</v>
          </cell>
        </row>
        <row r="158">
          <cell r="A158" t="str">
            <v>dao mor</v>
          </cell>
        </row>
        <row r="159">
          <cell r="A159" t="str">
            <v>desi yve</v>
          </cell>
        </row>
        <row r="160">
          <cell r="A160" t="str">
            <v>foua jim</v>
          </cell>
        </row>
        <row r="161">
          <cell r="A161" t="str">
            <v>foue eva</v>
          </cell>
        </row>
        <row r="162">
          <cell r="A162" t="str">
            <v>foug nic</v>
          </cell>
        </row>
        <row r="163">
          <cell r="A163" t="str">
            <v>frol all</v>
          </cell>
        </row>
        <row r="164">
          <cell r="A164" t="str">
            <v>gaul arn</v>
          </cell>
        </row>
        <row r="165">
          <cell r="A165" t="str">
            <v>gohi flo</v>
          </cell>
        </row>
        <row r="166">
          <cell r="A166" t="str">
            <v>goui lau</v>
          </cell>
        </row>
        <row r="167">
          <cell r="A167" t="str">
            <v>guen and</v>
          </cell>
        </row>
        <row r="168">
          <cell r="A168" t="str">
            <v>guil ade</v>
          </cell>
        </row>
        <row r="169">
          <cell r="A169" t="str">
            <v>guil rom</v>
          </cell>
        </row>
        <row r="170">
          <cell r="A170" t="str">
            <v>hill mat</v>
          </cell>
        </row>
        <row r="171">
          <cell r="A171" t="str">
            <v>jame yan</v>
          </cell>
        </row>
        <row r="172">
          <cell r="A172" t="str">
            <v>kerv jyv</v>
          </cell>
        </row>
        <row r="173">
          <cell r="A173" t="str">
            <v>laut erw</v>
          </cell>
        </row>
        <row r="174">
          <cell r="A174" t="str">
            <v>leba mat</v>
          </cell>
        </row>
        <row r="175">
          <cell r="A175" t="str">
            <v>legl gre</v>
          </cell>
        </row>
        <row r="176">
          <cell r="A176" t="str">
            <v>lemo gil</v>
          </cell>
        </row>
        <row r="177">
          <cell r="A177" t="str">
            <v>levr jul</v>
          </cell>
        </row>
        <row r="178">
          <cell r="A178" t="str">
            <v>lhos nad</v>
          </cell>
        </row>
        <row r="179">
          <cell r="A179" t="str">
            <v>lome phi</v>
          </cell>
        </row>
        <row r="180">
          <cell r="A180" t="str">
            <v>mart mor</v>
          </cell>
        </row>
        <row r="181">
          <cell r="A181" t="str">
            <v>milb car</v>
          </cell>
        </row>
        <row r="182">
          <cell r="A182" t="str">
            <v>moit arm</v>
          </cell>
        </row>
        <row r="183">
          <cell r="A183" t="str">
            <v>nede gil</v>
          </cell>
        </row>
        <row r="184">
          <cell r="A184" t="str">
            <v>nico gae</v>
          </cell>
        </row>
        <row r="185">
          <cell r="A185" t="str">
            <v>poll mar</v>
          </cell>
        </row>
        <row r="186">
          <cell r="A186" t="str">
            <v>rich tri</v>
          </cell>
        </row>
        <row r="187">
          <cell r="A187" t="str">
            <v>rich que</v>
          </cell>
        </row>
        <row r="188">
          <cell r="A188" t="str">
            <v>riot mar</v>
          </cell>
        </row>
        <row r="189">
          <cell r="A189" t="str">
            <v>robi eti</v>
          </cell>
        </row>
        <row r="190">
          <cell r="A190" t="str">
            <v>sich jea</v>
          </cell>
        </row>
        <row r="191">
          <cell r="A191" t="str">
            <v>simo ren</v>
          </cell>
        </row>
        <row r="192">
          <cell r="A192" t="str">
            <v>tonn lau</v>
          </cell>
        </row>
        <row r="193">
          <cell r="A193" t="str">
            <v>vale ale</v>
          </cell>
        </row>
        <row r="194">
          <cell r="A194" t="str">
            <v>vigo erw</v>
          </cell>
        </row>
        <row r="195">
          <cell r="A195" t="str">
            <v>bado lau</v>
          </cell>
        </row>
        <row r="196">
          <cell r="A196" t="str">
            <v>bali thi</v>
          </cell>
        </row>
        <row r="197">
          <cell r="A197" t="str">
            <v>bard her</v>
          </cell>
        </row>
        <row r="198">
          <cell r="A198" t="str">
            <v>barn ste</v>
          </cell>
        </row>
        <row r="199">
          <cell r="A199" t="str">
            <v>berz nic</v>
          </cell>
        </row>
        <row r="200">
          <cell r="A200" t="str">
            <v>bido hug</v>
          </cell>
        </row>
        <row r="201">
          <cell r="A201" t="str">
            <v>bonn dom</v>
          </cell>
        </row>
        <row r="202">
          <cell r="A202" t="str">
            <v>bonn tho</v>
          </cell>
        </row>
        <row r="203">
          <cell r="A203" t="str">
            <v>bouc jul</v>
          </cell>
        </row>
        <row r="204">
          <cell r="A204" t="str">
            <v>bran gae</v>
          </cell>
        </row>
        <row r="205">
          <cell r="A205" t="str">
            <v>brun fra</v>
          </cell>
        </row>
        <row r="206">
          <cell r="A206" t="str">
            <v>brun mat</v>
          </cell>
        </row>
        <row r="207">
          <cell r="A207" t="str">
            <v>cana pie</v>
          </cell>
        </row>
        <row r="208">
          <cell r="A208" t="str">
            <v>caus chr</v>
          </cell>
        </row>
        <row r="209">
          <cell r="A209" t="str">
            <v>caus the</v>
          </cell>
        </row>
        <row r="210">
          <cell r="A210" t="str">
            <v>chab edd</v>
          </cell>
        </row>
        <row r="211">
          <cell r="A211" t="str">
            <v>char syl</v>
          </cell>
        </row>
        <row r="212">
          <cell r="A212" t="str">
            <v>cone seb</v>
          </cell>
        </row>
        <row r="213">
          <cell r="A213" t="str">
            <v>cran fre</v>
          </cell>
        </row>
        <row r="214">
          <cell r="A214" t="str">
            <v>dahm gay</v>
          </cell>
        </row>
        <row r="215">
          <cell r="A215" t="str">
            <v>dani did</v>
          </cell>
        </row>
        <row r="216">
          <cell r="A216" t="str">
            <v>de fr luc</v>
          </cell>
        </row>
        <row r="217">
          <cell r="A217" t="str">
            <v>deba fre</v>
          </cell>
        </row>
        <row r="218">
          <cell r="A218" t="str">
            <v>delm jul</v>
          </cell>
        </row>
        <row r="219">
          <cell r="A219" t="str">
            <v>deno mar</v>
          </cell>
        </row>
        <row r="220">
          <cell r="A220" t="str">
            <v>deno dam</v>
          </cell>
        </row>
        <row r="221">
          <cell r="A221" t="str">
            <v>deny fra</v>
          </cell>
        </row>
        <row r="222">
          <cell r="A222" t="str">
            <v>deva thi</v>
          </cell>
        </row>
        <row r="223">
          <cell r="A223" t="str">
            <v>deve gil</v>
          </cell>
        </row>
        <row r="224">
          <cell r="A224" t="str">
            <v>didi rem</v>
          </cell>
        </row>
        <row r="225">
          <cell r="A225" t="str">
            <v>dieu aud</v>
          </cell>
        </row>
        <row r="226">
          <cell r="A226" t="str">
            <v>dubl kev</v>
          </cell>
        </row>
        <row r="227">
          <cell r="A227" t="str">
            <v>dumo pie</v>
          </cell>
        </row>
        <row r="228">
          <cell r="A228" t="str">
            <v>duon cha</v>
          </cell>
        </row>
        <row r="229">
          <cell r="A229" t="str">
            <v>duon duc</v>
          </cell>
        </row>
        <row r="230">
          <cell r="A230" t="str">
            <v>dupo lau</v>
          </cell>
        </row>
        <row r="231">
          <cell r="A231" t="str">
            <v>feli kev</v>
          </cell>
        </row>
        <row r="232">
          <cell r="A232" t="str">
            <v>fleu cec</v>
          </cell>
        </row>
        <row r="233">
          <cell r="A233" t="str">
            <v>fong thi</v>
          </cell>
        </row>
        <row r="234">
          <cell r="A234" t="str">
            <v>fran jea</v>
          </cell>
        </row>
        <row r="235">
          <cell r="A235" t="str">
            <v>fran seb</v>
          </cell>
        </row>
        <row r="236">
          <cell r="A236" t="str">
            <v>fraz chr</v>
          </cell>
        </row>
        <row r="237">
          <cell r="A237" t="str">
            <v>from nat</v>
          </cell>
        </row>
        <row r="238">
          <cell r="A238" t="str">
            <v>garc lud</v>
          </cell>
        </row>
        <row r="239">
          <cell r="A239" t="str">
            <v>garn arn</v>
          </cell>
        </row>
        <row r="240">
          <cell r="A240" t="str">
            <v>gaul fab</v>
          </cell>
        </row>
        <row r="241">
          <cell r="A241" t="str">
            <v>gaut fre</v>
          </cell>
        </row>
        <row r="242">
          <cell r="A242" t="str">
            <v>gayd mar</v>
          </cell>
        </row>
        <row r="243">
          <cell r="A243" t="str">
            <v>gone cor</v>
          </cell>
        </row>
        <row r="244">
          <cell r="A244" t="str">
            <v>gres dan</v>
          </cell>
        </row>
        <row r="245">
          <cell r="A245" t="str">
            <v>guti ant</v>
          </cell>
        </row>
        <row r="246">
          <cell r="A246" t="str">
            <v>hans oli</v>
          </cell>
        </row>
        <row r="247">
          <cell r="A247" t="str">
            <v>heng sur</v>
          </cell>
        </row>
        <row r="248">
          <cell r="A248" t="str">
            <v>herb chr</v>
          </cell>
        </row>
        <row r="249">
          <cell r="A249" t="str">
            <v>joug jer</v>
          </cell>
        </row>
        <row r="250">
          <cell r="A250" t="str">
            <v>lade chr</v>
          </cell>
        </row>
        <row r="251">
          <cell r="A251" t="str">
            <v>lam ale</v>
          </cell>
        </row>
        <row r="252">
          <cell r="A252" t="str">
            <v>lama ste</v>
          </cell>
        </row>
        <row r="253">
          <cell r="A253" t="str">
            <v>lebe mar</v>
          </cell>
        </row>
        <row r="254">
          <cell r="A254" t="str">
            <v>lebr axe</v>
          </cell>
        </row>
        <row r="255">
          <cell r="A255" t="str">
            <v>legu pat</v>
          </cell>
        </row>
        <row r="256">
          <cell r="A256" t="str">
            <v>leno val</v>
          </cell>
        </row>
        <row r="257">
          <cell r="A257" t="str">
            <v>lepr que</v>
          </cell>
        </row>
        <row r="258">
          <cell r="A258" t="str">
            <v>lieb jfr</v>
          </cell>
        </row>
        <row r="259">
          <cell r="A259" t="str">
            <v>lor ant</v>
          </cell>
        </row>
        <row r="260">
          <cell r="A260" t="str">
            <v>lor sih</v>
          </cell>
        </row>
        <row r="261">
          <cell r="A261" t="str">
            <v>lu phi</v>
          </cell>
        </row>
        <row r="262">
          <cell r="A262" t="str">
            <v>lu syl</v>
          </cell>
        </row>
        <row r="263">
          <cell r="A263" t="str">
            <v>lu ton</v>
          </cell>
        </row>
        <row r="264">
          <cell r="A264" t="str">
            <v>ly jer</v>
          </cell>
        </row>
        <row r="265">
          <cell r="A265" t="str">
            <v>ma kien</v>
          </cell>
        </row>
        <row r="266">
          <cell r="A266" t="str">
            <v>mani bou</v>
          </cell>
        </row>
        <row r="267">
          <cell r="A267" t="str">
            <v>mare gre</v>
          </cell>
        </row>
        <row r="268">
          <cell r="A268" t="str">
            <v>maro jpi</v>
          </cell>
        </row>
        <row r="269">
          <cell r="A269" t="str">
            <v>maza gre</v>
          </cell>
        </row>
        <row r="270">
          <cell r="A270" t="str">
            <v>more lau</v>
          </cell>
        </row>
        <row r="271">
          <cell r="A271" t="str">
            <v>more lio</v>
          </cell>
        </row>
        <row r="272">
          <cell r="A272" t="str">
            <v>ngo oli</v>
          </cell>
        </row>
        <row r="273">
          <cell r="A273" t="str">
            <v>nguy aud</v>
          </cell>
        </row>
        <row r="274">
          <cell r="A274" t="str">
            <v>nguy pie</v>
          </cell>
        </row>
        <row r="275">
          <cell r="A275" t="str">
            <v>nguy thi</v>
          </cell>
        </row>
        <row r="276">
          <cell r="A276" t="str">
            <v>nguy vu</v>
          </cell>
        </row>
        <row r="277">
          <cell r="A277" t="str">
            <v>oli rem</v>
          </cell>
        </row>
        <row r="278">
          <cell r="A278" t="str">
            <v>olmi mat</v>
          </cell>
        </row>
        <row r="279">
          <cell r="A279" t="str">
            <v>pasq fre</v>
          </cell>
        </row>
        <row r="280">
          <cell r="A280" t="str">
            <v>pham tua</v>
          </cell>
        </row>
        <row r="281">
          <cell r="A281" t="str">
            <v>phan and</v>
          </cell>
        </row>
        <row r="282">
          <cell r="A282" t="str">
            <v>phan vin</v>
          </cell>
        </row>
        <row r="283">
          <cell r="A283" t="str">
            <v>pois jlu</v>
          </cell>
        </row>
        <row r="284">
          <cell r="A284" t="str">
            <v>proe seb</v>
          </cell>
        </row>
        <row r="285">
          <cell r="A285" t="str">
            <v>quij gui</v>
          </cell>
        </row>
        <row r="286">
          <cell r="A286" t="str">
            <v>raym thi</v>
          </cell>
        </row>
        <row r="287">
          <cell r="A287" t="str">
            <v>rebo ste</v>
          </cell>
        </row>
        <row r="288">
          <cell r="A288" t="str">
            <v>reis ste</v>
          </cell>
        </row>
        <row r="289">
          <cell r="A289" t="str">
            <v>remy aur</v>
          </cell>
        </row>
        <row r="290">
          <cell r="A290" t="str">
            <v>rich fre</v>
          </cell>
        </row>
        <row r="291">
          <cell r="A291" t="str">
            <v>rich vic</v>
          </cell>
        </row>
        <row r="292">
          <cell r="A292" t="str">
            <v>rold oli</v>
          </cell>
        </row>
        <row r="293">
          <cell r="A293" t="str">
            <v>ross ale</v>
          </cell>
        </row>
        <row r="294">
          <cell r="A294" t="str">
            <v>rouc nat</v>
          </cell>
        </row>
        <row r="295">
          <cell r="A295" t="str">
            <v>roux nic</v>
          </cell>
        </row>
        <row r="296">
          <cell r="A296" t="str">
            <v>ruos mon</v>
          </cell>
        </row>
        <row r="297">
          <cell r="A297" t="str">
            <v>sais dan</v>
          </cell>
        </row>
        <row r="298">
          <cell r="A298" t="str">
            <v>sam fab</v>
          </cell>
        </row>
        <row r="299">
          <cell r="A299" t="str">
            <v>sam thi</v>
          </cell>
        </row>
        <row r="300">
          <cell r="A300" t="str">
            <v>say yan</v>
          </cell>
        </row>
        <row r="301">
          <cell r="A301" t="str">
            <v>seff jal</v>
          </cell>
        </row>
        <row r="302">
          <cell r="A302" t="str">
            <v>selv sha</v>
          </cell>
        </row>
        <row r="303">
          <cell r="A303" t="str">
            <v>si ala</v>
          </cell>
        </row>
        <row r="304">
          <cell r="A304" t="str">
            <v>simo eri</v>
          </cell>
        </row>
        <row r="305">
          <cell r="A305" t="str">
            <v>sims hak</v>
          </cell>
        </row>
        <row r="306">
          <cell r="A306" t="str">
            <v>stru fab</v>
          </cell>
        </row>
        <row r="307">
          <cell r="A307" t="str">
            <v>syry bou</v>
          </cell>
        </row>
        <row r="308">
          <cell r="A308" t="str">
            <v>tam wai</v>
          </cell>
        </row>
        <row r="309">
          <cell r="A309" t="str">
            <v>tan lud</v>
          </cell>
        </row>
        <row r="310">
          <cell r="A310" t="str">
            <v>tand rom</v>
          </cell>
        </row>
        <row r="311">
          <cell r="A311" t="str">
            <v>theo jma</v>
          </cell>
        </row>
        <row r="312">
          <cell r="A312" t="str">
            <v>till sen</v>
          </cell>
        </row>
        <row r="313">
          <cell r="A313" t="str">
            <v>ton hio</v>
          </cell>
        </row>
        <row r="314">
          <cell r="A314" t="str">
            <v>thou mou</v>
          </cell>
        </row>
        <row r="315">
          <cell r="A315" t="str">
            <v>trah loc</v>
          </cell>
        </row>
        <row r="316">
          <cell r="A316" t="str">
            <v>tran chr</v>
          </cell>
        </row>
        <row r="317">
          <cell r="A317" t="str">
            <v>tran cyn</v>
          </cell>
        </row>
        <row r="318">
          <cell r="A318" t="str">
            <v>tran mel</v>
          </cell>
        </row>
        <row r="319">
          <cell r="A319" t="str">
            <v>tran rem</v>
          </cell>
        </row>
        <row r="320">
          <cell r="A320" t="str">
            <v>try che</v>
          </cell>
        </row>
        <row r="321">
          <cell r="A321" t="str">
            <v>ung all</v>
          </cell>
        </row>
        <row r="322">
          <cell r="A322" t="str">
            <v>ung gui</v>
          </cell>
        </row>
        <row r="323">
          <cell r="A323" t="str">
            <v>ung lud</v>
          </cell>
        </row>
        <row r="324">
          <cell r="A324" t="str">
            <v>vaso jul</v>
          </cell>
        </row>
        <row r="325">
          <cell r="A325" t="str">
            <v>vo tha</v>
          </cell>
        </row>
        <row r="326">
          <cell r="A326" t="str">
            <v>vong leo</v>
          </cell>
        </row>
        <row r="327">
          <cell r="A327" t="str">
            <v>wang oli</v>
          </cell>
        </row>
        <row r="328">
          <cell r="A328" t="str">
            <v>wang seb</v>
          </cell>
        </row>
        <row r="329">
          <cell r="A329" t="str">
            <v>woo hau</v>
          </cell>
        </row>
        <row r="330">
          <cell r="A330" t="str">
            <v>amar cam</v>
          </cell>
        </row>
        <row r="331">
          <cell r="A331" t="str">
            <v>beau cyp</v>
          </cell>
        </row>
        <row r="332">
          <cell r="A332" t="str">
            <v>beau arm</v>
          </cell>
        </row>
        <row r="333">
          <cell r="A333" t="str">
            <v>belli ger</v>
          </cell>
        </row>
        <row r="334">
          <cell r="A334" t="str">
            <v>bell mor</v>
          </cell>
        </row>
        <row r="335">
          <cell r="A335" t="str">
            <v>blan axe</v>
          </cell>
        </row>
        <row r="336">
          <cell r="A336" t="str">
            <v>bonh emi</v>
          </cell>
        </row>
        <row r="337">
          <cell r="A337" t="str">
            <v>boui nat</v>
          </cell>
        </row>
        <row r="338">
          <cell r="A338" t="str">
            <v>boui que</v>
          </cell>
        </row>
        <row r="339">
          <cell r="A339" t="str">
            <v>boui lud</v>
          </cell>
        </row>
        <row r="340">
          <cell r="A340" t="str">
            <v>boul  bri</v>
          </cell>
        </row>
        <row r="341">
          <cell r="A341" t="str">
            <v>bric ame</v>
          </cell>
        </row>
        <row r="342">
          <cell r="A342" t="str">
            <v>brie sam</v>
          </cell>
        </row>
        <row r="343">
          <cell r="A343" t="str">
            <v>brie san</v>
          </cell>
        </row>
        <row r="344">
          <cell r="A344" t="str">
            <v>camu fla</v>
          </cell>
        </row>
        <row r="345">
          <cell r="A345" t="str">
            <v>camu mat</v>
          </cell>
        </row>
        <row r="346">
          <cell r="A346" t="str">
            <v>carr bap</v>
          </cell>
        </row>
        <row r="347">
          <cell r="A347" t="str">
            <v>carr dom</v>
          </cell>
        </row>
        <row r="348">
          <cell r="A348" t="str">
            <v>chat axe</v>
          </cell>
        </row>
        <row r="349">
          <cell r="A349" t="str">
            <v>chau chr</v>
          </cell>
        </row>
        <row r="350">
          <cell r="A350" t="str">
            <v>chau jul</v>
          </cell>
        </row>
        <row r="351">
          <cell r="A351" t="str">
            <v>ches jul</v>
          </cell>
        </row>
        <row r="352">
          <cell r="A352" t="str">
            <v>chev ale</v>
          </cell>
        </row>
        <row r="353">
          <cell r="A353" t="str">
            <v>clem tho</v>
          </cell>
        </row>
        <row r="354">
          <cell r="A354" t="str">
            <v>coll the</v>
          </cell>
        </row>
        <row r="355">
          <cell r="A355" t="str">
            <v>cour bas</v>
          </cell>
        </row>
        <row r="356">
          <cell r="A356" t="str">
            <v>denq cor</v>
          </cell>
        </row>
        <row r="357">
          <cell r="A357" t="str">
            <v>deve guy</v>
          </cell>
        </row>
        <row r="358">
          <cell r="A358" t="str">
            <v>dube dom</v>
          </cell>
        </row>
        <row r="359">
          <cell r="A359" t="str">
            <v>gaut elo</v>
          </cell>
        </row>
        <row r="360">
          <cell r="A360" t="str">
            <v>gauv jlo</v>
          </cell>
        </row>
        <row r="361">
          <cell r="A361" t="str">
            <v>gill dan</v>
          </cell>
        </row>
        <row r="362">
          <cell r="A362" t="str">
            <v>goda mic</v>
          </cell>
        </row>
        <row r="363">
          <cell r="A363" t="str">
            <v>goss cyr</v>
          </cell>
        </row>
        <row r="364">
          <cell r="A364" t="str">
            <v>goss lou</v>
          </cell>
        </row>
        <row r="365">
          <cell r="A365" t="str">
            <v>haki moh</v>
          </cell>
        </row>
        <row r="366">
          <cell r="A366" t="str">
            <v>haze thi</v>
          </cell>
        </row>
        <row r="367">
          <cell r="A367" t="str">
            <v>heli gwe</v>
          </cell>
        </row>
        <row r="368">
          <cell r="A368" t="str">
            <v>join sar</v>
          </cell>
        </row>
        <row r="369">
          <cell r="A369" t="str">
            <v>jube nic</v>
          </cell>
        </row>
        <row r="370">
          <cell r="A370" t="str">
            <v>jube tho</v>
          </cell>
        </row>
        <row r="371">
          <cell r="A371" t="str">
            <v>jube vir</v>
          </cell>
        </row>
        <row r="372">
          <cell r="A372" t="str">
            <v>kret cha</v>
          </cell>
        </row>
        <row r="373">
          <cell r="A373" t="str">
            <v>ladr jpi</v>
          </cell>
        </row>
        <row r="374">
          <cell r="A374" t="str">
            <v>ladr mel</v>
          </cell>
        </row>
        <row r="375">
          <cell r="A375" t="str">
            <v>lars mar</v>
          </cell>
        </row>
        <row r="376">
          <cell r="A376" t="str">
            <v>lech mic</v>
          </cell>
        </row>
        <row r="377">
          <cell r="A377" t="str">
            <v>leco jph</v>
          </cell>
        </row>
        <row r="378">
          <cell r="A378" t="str">
            <v>leco ale</v>
          </cell>
        </row>
        <row r="379">
          <cell r="A379" t="str">
            <v>lese dom</v>
          </cell>
        </row>
        <row r="380">
          <cell r="A380" t="str">
            <v>lese loa</v>
          </cell>
        </row>
        <row r="381">
          <cell r="A381" t="str">
            <v>lese nat</v>
          </cell>
        </row>
        <row r="382">
          <cell r="A382" t="str">
            <v>lesi ver</v>
          </cell>
        </row>
        <row r="383">
          <cell r="A383" t="str">
            <v>lest sol</v>
          </cell>
        </row>
        <row r="384">
          <cell r="A384" t="str">
            <v>liti ame</v>
          </cell>
        </row>
        <row r="385">
          <cell r="A385" t="str">
            <v>loui jpa</v>
          </cell>
        </row>
        <row r="386">
          <cell r="A386" t="str">
            <v>marc dim</v>
          </cell>
        </row>
        <row r="387">
          <cell r="A387" t="str">
            <v>marc fra</v>
          </cell>
        </row>
        <row r="388">
          <cell r="A388" t="str">
            <v>marc adr</v>
          </cell>
        </row>
        <row r="389">
          <cell r="A389" t="str">
            <v>masl hel</v>
          </cell>
        </row>
        <row r="390">
          <cell r="A390" t="str">
            <v>masn ale</v>
          </cell>
        </row>
        <row r="391">
          <cell r="A391" t="str">
            <v>mayo ann</v>
          </cell>
        </row>
        <row r="392">
          <cell r="A392" t="str">
            <v>mayo pie</v>
          </cell>
        </row>
        <row r="393">
          <cell r="A393" t="str">
            <v>mend ori</v>
          </cell>
        </row>
        <row r="394">
          <cell r="A394" t="str">
            <v>meri eri</v>
          </cell>
        </row>
        <row r="395">
          <cell r="A395" t="str">
            <v>meri lou</v>
          </cell>
        </row>
        <row r="396">
          <cell r="A396" t="str">
            <v>meun pasc</v>
          </cell>
        </row>
        <row r="397">
          <cell r="A397" t="str">
            <v>more axe</v>
          </cell>
        </row>
        <row r="398">
          <cell r="A398" t="str">
            <v>neve leo</v>
          </cell>
        </row>
        <row r="399">
          <cell r="A399" t="str">
            <v>nouv ali</v>
          </cell>
        </row>
        <row r="400">
          <cell r="A400" t="str">
            <v>pasq rey</v>
          </cell>
        </row>
        <row r="401">
          <cell r="A401" t="str">
            <v>pelt cha</v>
          </cell>
        </row>
        <row r="402">
          <cell r="A402" t="str">
            <v>perc dam</v>
          </cell>
        </row>
        <row r="403">
          <cell r="A403" t="str">
            <v>perr pat</v>
          </cell>
        </row>
        <row r="404">
          <cell r="A404" t="str">
            <v>pich ine</v>
          </cell>
        </row>
        <row r="405">
          <cell r="A405" t="str">
            <v>pich mat</v>
          </cell>
        </row>
        <row r="406">
          <cell r="A406" t="str">
            <v>plun leo</v>
          </cell>
        </row>
        <row r="407">
          <cell r="A407" t="str">
            <v>plun rem</v>
          </cell>
        </row>
        <row r="408">
          <cell r="A408" t="str">
            <v>plun thi</v>
          </cell>
        </row>
        <row r="409">
          <cell r="A409" t="str">
            <v>puge ren</v>
          </cell>
        </row>
        <row r="410">
          <cell r="A410" t="str">
            <v>regn ann</v>
          </cell>
        </row>
        <row r="411">
          <cell r="A411" t="str">
            <v>riva nic</v>
          </cell>
        </row>
        <row r="412">
          <cell r="A412" t="str">
            <v>roch man</v>
          </cell>
        </row>
        <row r="413">
          <cell r="A413" t="str">
            <v>sawe luc</v>
          </cell>
        </row>
        <row r="414">
          <cell r="A414" t="str">
            <v>tare mat</v>
          </cell>
        </row>
        <row r="415">
          <cell r="A415" t="str">
            <v>thev adr</v>
          </cell>
        </row>
        <row r="416">
          <cell r="A416" t="str">
            <v>tour leo</v>
          </cell>
        </row>
        <row r="417">
          <cell r="A417" t="str">
            <v>trec eme</v>
          </cell>
        </row>
        <row r="418">
          <cell r="A418" t="str">
            <v>trec lea</v>
          </cell>
        </row>
        <row r="419">
          <cell r="A419" t="str">
            <v>vinc chl</v>
          </cell>
        </row>
        <row r="420">
          <cell r="A420" t="str">
            <v>webe rom</v>
          </cell>
        </row>
        <row r="421">
          <cell r="A421" t="str">
            <v>baud ced</v>
          </cell>
        </row>
        <row r="422">
          <cell r="A422" t="str">
            <v>char eri</v>
          </cell>
        </row>
        <row r="423">
          <cell r="A423" t="str">
            <v>chat tito</v>
          </cell>
        </row>
        <row r="424">
          <cell r="A424" t="str">
            <v>dacr ale</v>
          </cell>
        </row>
        <row r="425">
          <cell r="A425" t="str">
            <v>ferr cle</v>
          </cell>
        </row>
        <row r="426">
          <cell r="A426" t="str">
            <v>flin pat</v>
          </cell>
        </row>
        <row r="427">
          <cell r="A427" t="str">
            <v>frem fra</v>
          </cell>
        </row>
        <row r="428">
          <cell r="A428" t="str">
            <v>jose edo</v>
          </cell>
        </row>
        <row r="429">
          <cell r="A429" t="str">
            <v>jute leo</v>
          </cell>
        </row>
        <row r="430">
          <cell r="A430" t="str">
            <v>kerl pau</v>
          </cell>
        </row>
        <row r="431">
          <cell r="A431" t="str">
            <v>kolm chr</v>
          </cell>
        </row>
        <row r="432">
          <cell r="A432" t="str">
            <v>leba kyl</v>
          </cell>
        </row>
        <row r="433">
          <cell r="A433" t="str">
            <v>leba val</v>
          </cell>
        </row>
        <row r="434">
          <cell r="A434" t="str">
            <v>lell mic</v>
          </cell>
        </row>
        <row r="435">
          <cell r="A435" t="str">
            <v>lope enz</v>
          </cell>
        </row>
        <row r="436">
          <cell r="A436" t="str">
            <v>mafa ben</v>
          </cell>
        </row>
        <row r="437">
          <cell r="A437" t="str">
            <v>ovet que</v>
          </cell>
        </row>
        <row r="438">
          <cell r="A438" t="str">
            <v>pier nic</v>
          </cell>
        </row>
        <row r="439">
          <cell r="A439" t="str">
            <v>ring enz</v>
          </cell>
        </row>
        <row r="440">
          <cell r="A440" t="str">
            <v>ring nol</v>
          </cell>
        </row>
        <row r="441">
          <cell r="A441" t="str">
            <v>robe jer</v>
          </cell>
        </row>
        <row r="442">
          <cell r="A442" t="str">
            <v>trau chr</v>
          </cell>
        </row>
        <row r="443">
          <cell r="A443" t="str">
            <v>tsch ale</v>
          </cell>
        </row>
        <row r="444">
          <cell r="A444" t="str">
            <v>aude rap</v>
          </cell>
        </row>
        <row r="445">
          <cell r="A445" t="str">
            <v>barb adr</v>
          </cell>
        </row>
        <row r="446">
          <cell r="A446" t="str">
            <v>baro ame</v>
          </cell>
        </row>
        <row r="447">
          <cell r="A447" t="str">
            <v>baro aym</v>
          </cell>
        </row>
        <row r="448">
          <cell r="A448" t="str">
            <v>baro chr</v>
          </cell>
        </row>
        <row r="449">
          <cell r="A449" t="str">
            <v>baro eri</v>
          </cell>
        </row>
        <row r="450">
          <cell r="A450" t="str">
            <v>berr max</v>
          </cell>
        </row>
        <row r="451">
          <cell r="A451" t="str">
            <v>bisc jul</v>
          </cell>
        </row>
        <row r="452">
          <cell r="A452" t="str">
            <v>bisc jus</v>
          </cell>
        </row>
        <row r="453">
          <cell r="A453" t="str">
            <v>blan nic</v>
          </cell>
        </row>
        <row r="454">
          <cell r="A454" t="str">
            <v>bocc fab</v>
          </cell>
        </row>
        <row r="455">
          <cell r="A455" t="str">
            <v>bour eli</v>
          </cell>
        </row>
        <row r="456">
          <cell r="A456" t="str">
            <v>bris jma</v>
          </cell>
        </row>
        <row r="457">
          <cell r="A457" t="str">
            <v>bris pau</v>
          </cell>
        </row>
        <row r="458">
          <cell r="A458" t="str">
            <v>bris pie</v>
          </cell>
        </row>
        <row r="459">
          <cell r="A459" t="str">
            <v>bris the</v>
          </cell>
        </row>
        <row r="460">
          <cell r="A460" t="str">
            <v>cham eli</v>
          </cell>
        </row>
        <row r="461">
          <cell r="A461" t="str">
            <v>chav alI</v>
          </cell>
        </row>
        <row r="462">
          <cell r="A462" t="str">
            <v>chir thi</v>
          </cell>
        </row>
        <row r="463">
          <cell r="A463" t="str">
            <v>cito mat</v>
          </cell>
        </row>
        <row r="464">
          <cell r="A464" t="str">
            <v>cote max</v>
          </cell>
        </row>
        <row r="465">
          <cell r="A465" t="str">
            <v>coul nic</v>
          </cell>
        </row>
        <row r="466">
          <cell r="A466" t="str">
            <v>duqu lou</v>
          </cell>
        </row>
        <row r="467">
          <cell r="A467" t="str">
            <v>dute ale</v>
          </cell>
        </row>
        <row r="468">
          <cell r="A468" t="str">
            <v>fagu hug</v>
          </cell>
        </row>
        <row r="469">
          <cell r="A469" t="str">
            <v>fano chr</v>
          </cell>
        </row>
        <row r="470">
          <cell r="A470" t="str">
            <v>fern ant</v>
          </cell>
        </row>
        <row r="471">
          <cell r="A471" t="str">
            <v>frot jfr</v>
          </cell>
        </row>
        <row r="472">
          <cell r="A472" t="str">
            <v>gail dua</v>
          </cell>
        </row>
        <row r="473">
          <cell r="A473" t="str">
            <v>hari kyl</v>
          </cell>
        </row>
        <row r="474">
          <cell r="A474" t="str">
            <v>hour flo</v>
          </cell>
        </row>
        <row r="475">
          <cell r="A475" t="str">
            <v>hour phi</v>
          </cell>
        </row>
        <row r="476">
          <cell r="A476" t="str">
            <v>jame ant</v>
          </cell>
        </row>
        <row r="477">
          <cell r="A477" t="str">
            <v>lain fre</v>
          </cell>
        </row>
        <row r="478">
          <cell r="A478" t="str">
            <v>mari rem</v>
          </cell>
        </row>
        <row r="479">
          <cell r="A479" t="str">
            <v>marq fre</v>
          </cell>
        </row>
        <row r="480">
          <cell r="A480" t="str">
            <v>mart oli</v>
          </cell>
        </row>
        <row r="481">
          <cell r="A481" t="str">
            <v>mill pas</v>
          </cell>
        </row>
        <row r="482">
          <cell r="A482" t="str">
            <v>morg ric</v>
          </cell>
        </row>
        <row r="483">
          <cell r="A483" t="str">
            <v>paqu kar</v>
          </cell>
        </row>
        <row r="484">
          <cell r="A484" t="str">
            <v>pass lau</v>
          </cell>
        </row>
        <row r="485">
          <cell r="A485" t="str">
            <v>pedr seb</v>
          </cell>
        </row>
        <row r="486">
          <cell r="A486" t="str">
            <v>peti rom</v>
          </cell>
        </row>
        <row r="487">
          <cell r="A487" t="str">
            <v>radi fre</v>
          </cell>
        </row>
        <row r="488">
          <cell r="A488" t="str">
            <v>reus vin</v>
          </cell>
        </row>
        <row r="489">
          <cell r="A489" t="str">
            <v>roch mar</v>
          </cell>
        </row>
        <row r="490">
          <cell r="A490" t="str">
            <v>rous ale</v>
          </cell>
        </row>
        <row r="491">
          <cell r="A491" t="str">
            <v>rude nat</v>
          </cell>
        </row>
        <row r="492">
          <cell r="A492" t="str">
            <v>schn wil</v>
          </cell>
        </row>
        <row r="493">
          <cell r="A493" t="str">
            <v>schu the</v>
          </cell>
        </row>
        <row r="494">
          <cell r="A494" t="str">
            <v>styc nic</v>
          </cell>
        </row>
        <row r="495">
          <cell r="A495" t="str">
            <v>vare fre</v>
          </cell>
        </row>
        <row r="496">
          <cell r="A496" t="str">
            <v>viol noe</v>
          </cell>
        </row>
        <row r="497">
          <cell r="A497" t="str">
            <v>bess jpi</v>
          </cell>
        </row>
        <row r="498">
          <cell r="A498" t="str">
            <v>bocc fra</v>
          </cell>
        </row>
        <row r="499">
          <cell r="A499" t="str">
            <v>bonn her</v>
          </cell>
        </row>
        <row r="500">
          <cell r="A500" t="str">
            <v>clai man</v>
          </cell>
        </row>
        <row r="501">
          <cell r="A501" t="str">
            <v>cuve ben</v>
          </cell>
        </row>
        <row r="502">
          <cell r="A502" t="str">
            <v>deco mae</v>
          </cell>
        </row>
        <row r="503">
          <cell r="A503" t="str">
            <v>dela jul</v>
          </cell>
        </row>
        <row r="504">
          <cell r="A504" t="str">
            <v>emon adr</v>
          </cell>
        </row>
        <row r="505">
          <cell r="A505" t="str">
            <v>emon flo</v>
          </cell>
        </row>
        <row r="506">
          <cell r="A506" t="str">
            <v>fouq axe</v>
          </cell>
        </row>
        <row r="507">
          <cell r="A507" t="str">
            <v>hura thi</v>
          </cell>
        </row>
        <row r="508">
          <cell r="A508" t="str">
            <v>land eri</v>
          </cell>
        </row>
        <row r="509">
          <cell r="A509" t="str">
            <v>laun dam</v>
          </cell>
        </row>
        <row r="510">
          <cell r="A510" t="str">
            <v>leni aym</v>
          </cell>
        </row>
        <row r="511">
          <cell r="A511" t="str">
            <v>perr ant</v>
          </cell>
        </row>
        <row r="512">
          <cell r="A512" t="str">
            <v>phil ant</v>
          </cell>
        </row>
        <row r="513">
          <cell r="A513" t="str">
            <v>salm flo</v>
          </cell>
        </row>
        <row r="514">
          <cell r="A514" t="str">
            <v>vail ala</v>
          </cell>
        </row>
        <row r="515">
          <cell r="A515" t="str">
            <v>vass art</v>
          </cell>
        </row>
        <row r="516">
          <cell r="A516" t="str">
            <v>ammo sof</v>
          </cell>
        </row>
        <row r="517">
          <cell r="A517" t="str">
            <v>arlo ben</v>
          </cell>
        </row>
        <row r="518">
          <cell r="A518" t="str">
            <v>bene flo</v>
          </cell>
        </row>
        <row r="519">
          <cell r="A519" t="str">
            <v>bour cle</v>
          </cell>
        </row>
        <row r="520">
          <cell r="A520" t="str">
            <v>bour man</v>
          </cell>
        </row>
        <row r="521">
          <cell r="A521" t="str">
            <v>bros ale</v>
          </cell>
        </row>
        <row r="522">
          <cell r="A522" t="str">
            <v>cacc dav</v>
          </cell>
        </row>
        <row r="523">
          <cell r="A523" t="str">
            <v>dela mat</v>
          </cell>
        </row>
        <row r="524">
          <cell r="A524" t="str">
            <v>delp nic</v>
          </cell>
        </row>
        <row r="525">
          <cell r="A525" t="str">
            <v>delp rem</v>
          </cell>
        </row>
        <row r="526">
          <cell r="A526" t="str">
            <v>drev ant</v>
          </cell>
        </row>
        <row r="527">
          <cell r="A527" t="str">
            <v>drev cor</v>
          </cell>
        </row>
        <row r="528">
          <cell r="A528" t="str">
            <v>drev cyr</v>
          </cell>
        </row>
        <row r="529">
          <cell r="A529" t="str">
            <v>feli ant</v>
          </cell>
        </row>
        <row r="530">
          <cell r="A530" t="str">
            <v>flut mar</v>
          </cell>
        </row>
        <row r="531">
          <cell r="A531" t="str">
            <v>flut oli</v>
          </cell>
        </row>
        <row r="532">
          <cell r="A532" t="str">
            <v>gill elo</v>
          </cell>
        </row>
        <row r="533">
          <cell r="A533" t="str">
            <v>goss mat</v>
          </cell>
        </row>
        <row r="534">
          <cell r="A534" t="str">
            <v>guig jer</v>
          </cell>
        </row>
        <row r="535">
          <cell r="A535" t="str">
            <v>isou ale</v>
          </cell>
        </row>
        <row r="536">
          <cell r="A536" t="str">
            <v>lami yva</v>
          </cell>
        </row>
        <row r="537">
          <cell r="A537" t="str">
            <v>laun cor</v>
          </cell>
        </row>
        <row r="538">
          <cell r="A538" t="str">
            <v>lema cle</v>
          </cell>
        </row>
        <row r="539">
          <cell r="A539" t="str">
            <v>lema vic</v>
          </cell>
        </row>
        <row r="540">
          <cell r="A540" t="str">
            <v>long mon</v>
          </cell>
        </row>
        <row r="541">
          <cell r="A541" t="str">
            <v>manc que</v>
          </cell>
        </row>
        <row r="542">
          <cell r="A542" t="str">
            <v>marc val</v>
          </cell>
        </row>
        <row r="543">
          <cell r="A543" t="str">
            <v>mare gui</v>
          </cell>
        </row>
        <row r="544">
          <cell r="A544" t="str">
            <v>mare noa</v>
          </cell>
        </row>
        <row r="545">
          <cell r="A545" t="str">
            <v>mazu mar</v>
          </cell>
        </row>
        <row r="546">
          <cell r="A546" t="str">
            <v>mazu nic</v>
          </cell>
        </row>
        <row r="547">
          <cell r="A547" t="str">
            <v>oliv rob</v>
          </cell>
        </row>
        <row r="548">
          <cell r="A548" t="str">
            <v>pica cam</v>
          </cell>
        </row>
        <row r="549">
          <cell r="A549" t="str">
            <v>pins geo</v>
          </cell>
        </row>
        <row r="550">
          <cell r="A550" t="str">
            <v>prez ale</v>
          </cell>
        </row>
        <row r="551">
          <cell r="A551" t="str">
            <v>prez flo</v>
          </cell>
        </row>
        <row r="552">
          <cell r="A552" t="str">
            <v>ramo hug</v>
          </cell>
        </row>
        <row r="553">
          <cell r="A553" t="str">
            <v>rena bri</v>
          </cell>
        </row>
        <row r="554">
          <cell r="A554" t="str">
            <v>rudi nic</v>
          </cell>
        </row>
        <row r="555">
          <cell r="A555" t="str">
            <v>rygl dan</v>
          </cell>
        </row>
        <row r="556">
          <cell r="A556" t="str">
            <v>rygl nic</v>
          </cell>
        </row>
        <row r="557">
          <cell r="A557" t="str">
            <v>sain fer</v>
          </cell>
        </row>
        <row r="558">
          <cell r="A558" t="str">
            <v>salm lau</v>
          </cell>
        </row>
        <row r="559">
          <cell r="A559" t="str">
            <v>salm thi</v>
          </cell>
        </row>
        <row r="560">
          <cell r="A560" t="str">
            <v>sazy ale</v>
          </cell>
        </row>
        <row r="561">
          <cell r="A561" t="str">
            <v>sazy cyr</v>
          </cell>
        </row>
        <row r="562">
          <cell r="A562" t="str">
            <v>span yol</v>
          </cell>
        </row>
        <row r="563">
          <cell r="A563" t="str">
            <v>talf jul</v>
          </cell>
        </row>
        <row r="564">
          <cell r="A564" t="str">
            <v>vava arm</v>
          </cell>
        </row>
        <row r="565">
          <cell r="A565" t="str">
            <v>wart aur</v>
          </cell>
        </row>
        <row r="566">
          <cell r="A566" t="str">
            <v>wart eri</v>
          </cell>
        </row>
        <row r="567">
          <cell r="A567" t="str">
            <v>wart lau</v>
          </cell>
        </row>
        <row r="568">
          <cell r="A568" t="str">
            <v>auge den</v>
          </cell>
        </row>
        <row r="569">
          <cell r="A569" t="str">
            <v>priv fre</v>
          </cell>
        </row>
        <row r="570">
          <cell r="A570" t="str">
            <v>simo rey</v>
          </cell>
        </row>
        <row r="571">
          <cell r="A571" t="str">
            <v>tous mfr</v>
          </cell>
        </row>
        <row r="572">
          <cell r="A572" t="str">
            <v>tous pie</v>
          </cell>
        </row>
        <row r="573">
          <cell r="A573" t="str">
            <v>tous ren</v>
          </cell>
        </row>
        <row r="574">
          <cell r="A574" t="str">
            <v>blas chr</v>
          </cell>
        </row>
        <row r="575">
          <cell r="A575" t="str">
            <v>brun fran</v>
          </cell>
        </row>
        <row r="576">
          <cell r="A576" t="str">
            <v>corn jon</v>
          </cell>
        </row>
        <row r="577">
          <cell r="A577" t="str">
            <v>vare pie</v>
          </cell>
        </row>
        <row r="578">
          <cell r="A578" t="str">
            <v>corr cle</v>
          </cell>
        </row>
        <row r="579">
          <cell r="A579" t="str">
            <v>kosk jer</v>
          </cell>
        </row>
        <row r="580">
          <cell r="A580" t="str">
            <v>lere mik</v>
          </cell>
        </row>
        <row r="581">
          <cell r="A581" t="str">
            <v>math jon</v>
          </cell>
        </row>
        <row r="582">
          <cell r="A582" t="str">
            <v>toul bas</v>
          </cell>
        </row>
        <row r="583">
          <cell r="A583" t="str">
            <v>carp rem</v>
          </cell>
        </row>
        <row r="584">
          <cell r="A584" t="str">
            <v>dela gen</v>
          </cell>
        </row>
        <row r="585">
          <cell r="A585" t="str">
            <v>deke cha</v>
          </cell>
        </row>
        <row r="586">
          <cell r="A586" t="str">
            <v>desv gil</v>
          </cell>
        </row>
        <row r="587">
          <cell r="A587" t="str">
            <v>desv nic</v>
          </cell>
        </row>
        <row r="588">
          <cell r="A588" t="str">
            <v>frag gla</v>
          </cell>
        </row>
        <row r="589">
          <cell r="A589" t="str">
            <v>gera loi</v>
          </cell>
        </row>
        <row r="590">
          <cell r="A590" t="str">
            <v>lecu pat</v>
          </cell>
        </row>
        <row r="591">
          <cell r="A591" t="str">
            <v>lele seb</v>
          </cell>
        </row>
        <row r="592">
          <cell r="A592" t="str">
            <v>l'er fra</v>
          </cell>
        </row>
        <row r="593">
          <cell r="A593" t="str">
            <v>lorg did</v>
          </cell>
        </row>
        <row r="594">
          <cell r="A594" t="str">
            <v>migu ana</v>
          </cell>
        </row>
        <row r="595">
          <cell r="A595" t="str">
            <v>migu loi</v>
          </cell>
        </row>
        <row r="596">
          <cell r="A596" t="str">
            <v>peti flo</v>
          </cell>
        </row>
        <row r="597">
          <cell r="A597" t="str">
            <v>peti rem</v>
          </cell>
        </row>
        <row r="598">
          <cell r="A598" t="str">
            <v>pich oli</v>
          </cell>
        </row>
        <row r="599">
          <cell r="A599" t="str">
            <v>alli fre</v>
          </cell>
        </row>
        <row r="600">
          <cell r="A600" t="str">
            <v>alli jer</v>
          </cell>
        </row>
        <row r="601">
          <cell r="A601" t="str">
            <v>balm arn</v>
          </cell>
        </row>
        <row r="602">
          <cell r="A602" t="str">
            <v>capl pat</v>
          </cell>
        </row>
        <row r="603">
          <cell r="A603" t="str">
            <v>capl rom</v>
          </cell>
        </row>
        <row r="604">
          <cell r="A604" t="str">
            <v>casc enz</v>
          </cell>
        </row>
        <row r="605">
          <cell r="A605" t="str">
            <v>cau max</v>
          </cell>
        </row>
        <row r="606">
          <cell r="A606" t="str">
            <v>chau mil</v>
          </cell>
        </row>
        <row r="607">
          <cell r="A607" t="str">
            <v>damo pie</v>
          </cell>
        </row>
        <row r="608">
          <cell r="A608" t="str">
            <v>damo tho</v>
          </cell>
        </row>
        <row r="609">
          <cell r="A609" t="str">
            <v>desc jon</v>
          </cell>
        </row>
        <row r="610">
          <cell r="A610" t="str">
            <v>devo cle</v>
          </cell>
        </row>
        <row r="611">
          <cell r="A611" t="str">
            <v>dupu mpi</v>
          </cell>
        </row>
        <row r="612">
          <cell r="A612" t="str">
            <v>four all</v>
          </cell>
        </row>
        <row r="613">
          <cell r="A613" t="str">
            <v>gagn tho</v>
          </cell>
        </row>
        <row r="614">
          <cell r="A614" t="str">
            <v>gest tri</v>
          </cell>
        </row>
        <row r="615">
          <cell r="A615" t="str">
            <v>giro phi</v>
          </cell>
        </row>
        <row r="616">
          <cell r="A616" t="str">
            <v>guer jul</v>
          </cell>
        </row>
        <row r="617">
          <cell r="A617" t="str">
            <v>gues jul</v>
          </cell>
        </row>
        <row r="618">
          <cell r="A618" t="str">
            <v>gues syl</v>
          </cell>
        </row>
        <row r="619">
          <cell r="A619" t="str">
            <v>guya mar</v>
          </cell>
        </row>
        <row r="620">
          <cell r="A620" t="str">
            <v>hoch nat</v>
          </cell>
        </row>
        <row r="621">
          <cell r="A621" t="str">
            <v>jedr ben</v>
          </cell>
        </row>
        <row r="622">
          <cell r="A622" t="str">
            <v>lagg ser</v>
          </cell>
        </row>
        <row r="623">
          <cell r="A623" t="str">
            <v>lamb ste</v>
          </cell>
        </row>
        <row r="624">
          <cell r="A624" t="str">
            <v>laur cyr</v>
          </cell>
        </row>
        <row r="625">
          <cell r="A625" t="str">
            <v>leco yan</v>
          </cell>
        </row>
        <row r="626">
          <cell r="A626" t="str">
            <v>lizz enz</v>
          </cell>
        </row>
        <row r="627">
          <cell r="A627" t="str">
            <v>luno fre</v>
          </cell>
        </row>
        <row r="628">
          <cell r="A628" t="str">
            <v>mart tho</v>
          </cell>
        </row>
        <row r="629">
          <cell r="A629" t="str">
            <v>mess art</v>
          </cell>
        </row>
        <row r="630">
          <cell r="A630" t="str">
            <v>meur pas</v>
          </cell>
        </row>
        <row r="631">
          <cell r="A631" t="str">
            <v>mohr jul</v>
          </cell>
        </row>
        <row r="632">
          <cell r="A632" t="str">
            <v>mohr myl</v>
          </cell>
        </row>
        <row r="633">
          <cell r="A633" t="str">
            <v>more bap</v>
          </cell>
        </row>
        <row r="634">
          <cell r="A634" t="str">
            <v>nico yve</v>
          </cell>
        </row>
        <row r="635">
          <cell r="A635" t="str">
            <v>peyr chr</v>
          </cell>
        </row>
        <row r="636">
          <cell r="A636" t="str">
            <v>peyr tho</v>
          </cell>
        </row>
        <row r="637">
          <cell r="A637" t="str">
            <v>poue mel</v>
          </cell>
        </row>
        <row r="638">
          <cell r="A638" t="str">
            <v>prev lor</v>
          </cell>
        </row>
        <row r="639">
          <cell r="A639" t="str">
            <v>sant gui</v>
          </cell>
        </row>
        <row r="640">
          <cell r="A640" t="str">
            <v>stau ala</v>
          </cell>
        </row>
        <row r="641">
          <cell r="A641" t="str">
            <v>stau vin</v>
          </cell>
        </row>
        <row r="642">
          <cell r="A642" t="str">
            <v>stru pat</v>
          </cell>
        </row>
        <row r="643">
          <cell r="A643" t="str">
            <v>vill flo</v>
          </cell>
        </row>
        <row r="644">
          <cell r="A644" t="str">
            <v>weis yoh</v>
          </cell>
        </row>
        <row r="645">
          <cell r="A645" t="str">
            <v>agas fab</v>
          </cell>
        </row>
        <row r="646">
          <cell r="A646" t="str">
            <v>agas ton</v>
          </cell>
        </row>
        <row r="647">
          <cell r="A647" t="str">
            <v>ance lud</v>
          </cell>
        </row>
        <row r="648">
          <cell r="A648" t="str">
            <v>andr fab</v>
          </cell>
        </row>
        <row r="649">
          <cell r="A649" t="str">
            <v>andr gui</v>
          </cell>
        </row>
        <row r="650">
          <cell r="A650" t="str">
            <v>bado tom</v>
          </cell>
        </row>
        <row r="651">
          <cell r="A651" t="str">
            <v>barb joe</v>
          </cell>
        </row>
        <row r="652">
          <cell r="A652" t="str">
            <v>beau emm</v>
          </cell>
        </row>
        <row r="653">
          <cell r="A653" t="str">
            <v>behr fra</v>
          </cell>
        </row>
        <row r="654">
          <cell r="A654" t="str">
            <v>boid nic</v>
          </cell>
        </row>
        <row r="655">
          <cell r="A655" t="str">
            <v>boul syl</v>
          </cell>
        </row>
        <row r="656">
          <cell r="A656" t="str">
            <v>bour mel</v>
          </cell>
        </row>
        <row r="657">
          <cell r="A657" t="str">
            <v>boyl kil</v>
          </cell>
        </row>
        <row r="658">
          <cell r="A658" t="str">
            <v>chad oli</v>
          </cell>
        </row>
        <row r="659">
          <cell r="A659" t="str">
            <v>cham vin</v>
          </cell>
        </row>
        <row r="660">
          <cell r="A660" t="str">
            <v>codo hug</v>
          </cell>
        </row>
        <row r="661">
          <cell r="A661" t="str">
            <v>coul lau</v>
          </cell>
        </row>
        <row r="662">
          <cell r="A662" t="str">
            <v>davi ced</v>
          </cell>
        </row>
        <row r="663">
          <cell r="A663" t="str">
            <v>deba bru</v>
          </cell>
        </row>
        <row r="664">
          <cell r="A664" t="str">
            <v>deni alu</v>
          </cell>
        </row>
        <row r="665">
          <cell r="A665" t="str">
            <v xml:space="preserve"> diab lai</v>
          </cell>
        </row>
        <row r="666">
          <cell r="A666" t="str">
            <v>duco dam</v>
          </cell>
        </row>
        <row r="667">
          <cell r="A667" t="str">
            <v>dupo ale</v>
          </cell>
        </row>
        <row r="668">
          <cell r="A668" t="str">
            <v>faur ste</v>
          </cell>
        </row>
        <row r="669">
          <cell r="A669" t="str">
            <v>ferr dav</v>
          </cell>
        </row>
        <row r="670">
          <cell r="A670" t="str">
            <v>gerv eri</v>
          </cell>
        </row>
        <row r="671">
          <cell r="A671" t="str">
            <v>gous dav</v>
          </cell>
        </row>
        <row r="672">
          <cell r="A672" t="str">
            <v>herb ric</v>
          </cell>
        </row>
        <row r="673">
          <cell r="A673" t="str">
            <v>herm cha</v>
          </cell>
        </row>
        <row r="674">
          <cell r="A674" t="str">
            <v>hocq jer</v>
          </cell>
        </row>
        <row r="675">
          <cell r="A675" t="str">
            <v>koco thi</v>
          </cell>
        </row>
        <row r="676">
          <cell r="A676" t="str">
            <v>kocotho</v>
          </cell>
        </row>
        <row r="677">
          <cell r="A677" t="str">
            <v>liva mat</v>
          </cell>
        </row>
        <row r="678">
          <cell r="A678" t="str">
            <v>lous fra</v>
          </cell>
        </row>
        <row r="679">
          <cell r="A679" t="str">
            <v>luon pie</v>
          </cell>
        </row>
        <row r="680">
          <cell r="A680" t="str">
            <v>mauv pat</v>
          </cell>
        </row>
        <row r="681">
          <cell r="A681" t="str">
            <v>patu fab</v>
          </cell>
        </row>
        <row r="682">
          <cell r="A682" t="str">
            <v>pays fre</v>
          </cell>
        </row>
        <row r="683">
          <cell r="A683" t="str">
            <v>peru ale</v>
          </cell>
        </row>
        <row r="684">
          <cell r="A684" t="str">
            <v>rous ill</v>
          </cell>
        </row>
        <row r="685">
          <cell r="A685" t="str">
            <v>sada jea</v>
          </cell>
        </row>
        <row r="686">
          <cell r="A686" t="str">
            <v>sain rob</v>
          </cell>
        </row>
        <row r="687">
          <cell r="A687" t="str">
            <v>sass cha</v>
          </cell>
        </row>
        <row r="688">
          <cell r="A688" t="str">
            <v>sass chr</v>
          </cell>
        </row>
        <row r="689">
          <cell r="A689" t="str">
            <v>sass flo</v>
          </cell>
        </row>
        <row r="690">
          <cell r="A690" t="str">
            <v>sava the</v>
          </cell>
        </row>
        <row r="691">
          <cell r="A691" t="str">
            <v>scha xav</v>
          </cell>
        </row>
        <row r="692">
          <cell r="A692" t="str">
            <v>tang gui</v>
          </cell>
        </row>
        <row r="693">
          <cell r="A693" t="str">
            <v>touc ste</v>
          </cell>
        </row>
        <row r="694">
          <cell r="A694" t="str">
            <v>zafo yas</v>
          </cell>
        </row>
        <row r="695">
          <cell r="A695" t="str">
            <v>andr leo</v>
          </cell>
        </row>
        <row r="696">
          <cell r="A696" t="str">
            <v>bert lia</v>
          </cell>
        </row>
        <row r="697">
          <cell r="A697" t="str">
            <v>calv the</v>
          </cell>
        </row>
        <row r="698">
          <cell r="A698" t="str">
            <v>carn ale</v>
          </cell>
        </row>
        <row r="699">
          <cell r="A699" t="str">
            <v>caro gui</v>
          </cell>
        </row>
        <row r="700">
          <cell r="A700" t="str">
            <v>coul enz</v>
          </cell>
        </row>
        <row r="701">
          <cell r="A701" t="str">
            <v>davi jul</v>
          </cell>
        </row>
        <row r="702">
          <cell r="A702" t="str">
            <v>de ol ale</v>
          </cell>
        </row>
        <row r="703">
          <cell r="A703" t="str">
            <v>dela nic</v>
          </cell>
        </row>
        <row r="704">
          <cell r="A704" t="str">
            <v>depr val</v>
          </cell>
        </row>
        <row r="705">
          <cell r="A705" t="str">
            <v>desc lou</v>
          </cell>
        </row>
        <row r="706">
          <cell r="A706" t="str">
            <v>dhor did</v>
          </cell>
        </row>
        <row r="707">
          <cell r="A707" t="str">
            <v>dhor tom</v>
          </cell>
        </row>
        <row r="708">
          <cell r="A708" t="str">
            <v>douc ant</v>
          </cell>
        </row>
        <row r="709">
          <cell r="A709" t="str">
            <v>duva gui</v>
          </cell>
        </row>
        <row r="710">
          <cell r="A710" t="str">
            <v>garc aym</v>
          </cell>
        </row>
        <row r="711">
          <cell r="A711" t="str">
            <v>gart enz</v>
          </cell>
        </row>
        <row r="712">
          <cell r="A712" t="str">
            <v>gaut cha</v>
          </cell>
        </row>
        <row r="713">
          <cell r="A713" t="str">
            <v>geof jul</v>
          </cell>
        </row>
        <row r="714">
          <cell r="A714" t="str">
            <v>gher sam</v>
          </cell>
        </row>
        <row r="715">
          <cell r="A715" t="str">
            <v>gher yan</v>
          </cell>
        </row>
        <row r="716">
          <cell r="A716" t="str">
            <v>gren ana</v>
          </cell>
        </row>
        <row r="717">
          <cell r="A717" t="str">
            <v>griv ala</v>
          </cell>
        </row>
        <row r="718">
          <cell r="A718" t="str">
            <v>gueg ant</v>
          </cell>
        </row>
        <row r="719">
          <cell r="A719" t="str">
            <v>guil eri</v>
          </cell>
        </row>
        <row r="720">
          <cell r="A720" t="str">
            <v>guil que</v>
          </cell>
        </row>
        <row r="721">
          <cell r="A721" t="str">
            <v>haas the</v>
          </cell>
        </row>
        <row r="722">
          <cell r="A722" t="str">
            <v>hard jul</v>
          </cell>
        </row>
        <row r="723">
          <cell r="A723" t="str">
            <v>houz dav</v>
          </cell>
        </row>
        <row r="724">
          <cell r="A724" t="str">
            <v>huft mon</v>
          </cell>
        </row>
        <row r="725">
          <cell r="A725" t="str">
            <v>huft tho</v>
          </cell>
        </row>
        <row r="726">
          <cell r="A726" t="str">
            <v>jacq matt</v>
          </cell>
        </row>
        <row r="727">
          <cell r="A727" t="str">
            <v>janv pau</v>
          </cell>
        </row>
        <row r="728">
          <cell r="A728" t="str">
            <v>jaul cle</v>
          </cell>
        </row>
        <row r="729">
          <cell r="A729" t="str">
            <v>lach ger</v>
          </cell>
        </row>
        <row r="730">
          <cell r="A730" t="str">
            <v>laha ant</v>
          </cell>
        </row>
        <row r="731">
          <cell r="A731" t="str">
            <v>lamy jcl</v>
          </cell>
        </row>
        <row r="732">
          <cell r="A732" t="str">
            <v>lanq did</v>
          </cell>
        </row>
        <row r="733">
          <cell r="A733" t="str">
            <v>lau and</v>
          </cell>
        </row>
        <row r="734">
          <cell r="A734" t="str">
            <v>laun que</v>
          </cell>
        </row>
        <row r="735">
          <cell r="A735" t="str">
            <v>le de ben</v>
          </cell>
        </row>
        <row r="736">
          <cell r="A736" t="str">
            <v>le de eri</v>
          </cell>
        </row>
        <row r="737">
          <cell r="A737" t="str">
            <v>le ro mat</v>
          </cell>
        </row>
        <row r="738">
          <cell r="A738" t="str">
            <v>le ro lor</v>
          </cell>
        </row>
        <row r="739">
          <cell r="A739" t="str">
            <v>lete nolh</v>
          </cell>
        </row>
        <row r="740">
          <cell r="A740" t="str">
            <v>mace kil</v>
          </cell>
        </row>
        <row r="741">
          <cell r="A741" t="str">
            <v>mani gab</v>
          </cell>
        </row>
        <row r="742">
          <cell r="A742" t="str">
            <v>mare vin</v>
          </cell>
        </row>
        <row r="743">
          <cell r="A743" t="str">
            <v>mare xav</v>
          </cell>
        </row>
        <row r="744">
          <cell r="A744" t="str">
            <v>meta vin</v>
          </cell>
        </row>
        <row r="745">
          <cell r="A745" t="str">
            <v>meun jon</v>
          </cell>
        </row>
        <row r="746">
          <cell r="A746" t="str">
            <v>mico ron</v>
          </cell>
        </row>
        <row r="747">
          <cell r="A747" t="str">
            <v>mila oli</v>
          </cell>
        </row>
        <row r="748">
          <cell r="A748" t="str">
            <v>morv art</v>
          </cell>
        </row>
        <row r="749">
          <cell r="A749" t="str">
            <v>ouah hic</v>
          </cell>
        </row>
        <row r="750">
          <cell r="A750" t="str">
            <v>piro luc</v>
          </cell>
        </row>
        <row r="751">
          <cell r="A751" t="str">
            <v>piro the</v>
          </cell>
        </row>
        <row r="752">
          <cell r="A752" t="str">
            <v>poiv jer</v>
          </cell>
        </row>
        <row r="753">
          <cell r="A753" t="str">
            <v>pouj cha</v>
          </cell>
        </row>
        <row r="754">
          <cell r="A754" t="str">
            <v>puau oli</v>
          </cell>
        </row>
        <row r="755">
          <cell r="A755" t="str">
            <v>quev bap</v>
          </cell>
        </row>
        <row r="756">
          <cell r="A756" t="str">
            <v>rajo matt</v>
          </cell>
        </row>
        <row r="757">
          <cell r="A757" t="str">
            <v>raou ali</v>
          </cell>
        </row>
        <row r="758">
          <cell r="A758" t="str">
            <v>robi ale</v>
          </cell>
        </row>
        <row r="759">
          <cell r="A759" t="str">
            <v>robi max</v>
          </cell>
        </row>
        <row r="760">
          <cell r="A760" t="str">
            <v>rotk lou</v>
          </cell>
        </row>
        <row r="761">
          <cell r="A761" t="str">
            <v>rotk mae</v>
          </cell>
        </row>
        <row r="762">
          <cell r="A762" t="str">
            <v>russ bry</v>
          </cell>
        </row>
        <row r="763">
          <cell r="A763" t="str">
            <v>sain mat</v>
          </cell>
        </row>
        <row r="764">
          <cell r="A764" t="str">
            <v>sayo nic</v>
          </cell>
        </row>
        <row r="765">
          <cell r="A765" t="str">
            <v>sigo ben</v>
          </cell>
        </row>
        <row r="766">
          <cell r="A766" t="str">
            <v>soar dav</v>
          </cell>
        </row>
        <row r="767">
          <cell r="A767" t="str">
            <v>suri aub</v>
          </cell>
        </row>
        <row r="768">
          <cell r="A768" t="str">
            <v>szcz dam</v>
          </cell>
        </row>
        <row r="769">
          <cell r="A769" t="str">
            <v>tang agn</v>
          </cell>
        </row>
        <row r="770">
          <cell r="A770" t="str">
            <v>tete rap</v>
          </cell>
        </row>
        <row r="771">
          <cell r="A771" t="str">
            <v>thib jea</v>
          </cell>
        </row>
        <row r="772">
          <cell r="A772" t="str">
            <v>torr ant</v>
          </cell>
        </row>
        <row r="773">
          <cell r="A773" t="str">
            <v>touc wil</v>
          </cell>
        </row>
        <row r="774">
          <cell r="A774" t="str">
            <v>vado yoh</v>
          </cell>
        </row>
        <row r="775">
          <cell r="A775" t="str">
            <v>vica tho</v>
          </cell>
        </row>
        <row r="776">
          <cell r="A776" t="str">
            <v>alar ale</v>
          </cell>
        </row>
        <row r="777">
          <cell r="A777" t="str">
            <v>audr ale</v>
          </cell>
        </row>
        <row r="778">
          <cell r="A778" t="str">
            <v>bayo cyr</v>
          </cell>
        </row>
        <row r="779">
          <cell r="A779" t="str">
            <v>bell pas</v>
          </cell>
        </row>
        <row r="780">
          <cell r="A780" t="str">
            <v>bonn pas</v>
          </cell>
        </row>
        <row r="781">
          <cell r="A781" t="str">
            <v>breu chr</v>
          </cell>
        </row>
        <row r="782">
          <cell r="A782" t="str">
            <v>card mat</v>
          </cell>
        </row>
        <row r="783">
          <cell r="A783" t="str">
            <v>ches chr</v>
          </cell>
        </row>
        <row r="784">
          <cell r="A784" t="str">
            <v>ches tho</v>
          </cell>
        </row>
        <row r="785">
          <cell r="A785" t="str">
            <v>coch xav</v>
          </cell>
        </row>
        <row r="786">
          <cell r="A786" t="str">
            <v>dekk que</v>
          </cell>
        </row>
        <row r="787">
          <cell r="A787" t="str">
            <v>dela mar</v>
          </cell>
        </row>
        <row r="788">
          <cell r="A788" t="str">
            <v>dell oli</v>
          </cell>
        </row>
        <row r="789">
          <cell r="A789" t="str">
            <v>duch oce</v>
          </cell>
        </row>
        <row r="790">
          <cell r="A790" t="str">
            <v>dupl jcl</v>
          </cell>
        </row>
        <row r="791">
          <cell r="A791" t="str">
            <v>dura xav</v>
          </cell>
        </row>
        <row r="792">
          <cell r="A792" t="str">
            <v>gore nat</v>
          </cell>
        </row>
        <row r="793">
          <cell r="A793" t="str">
            <v>guil jph</v>
          </cell>
        </row>
        <row r="794">
          <cell r="A794" t="str">
            <v>hure max</v>
          </cell>
        </row>
        <row r="795">
          <cell r="A795" t="str">
            <v>keo dav</v>
          </cell>
        </row>
        <row r="796">
          <cell r="A796" t="str">
            <v>lapl gar</v>
          </cell>
        </row>
        <row r="797">
          <cell r="A797" t="str">
            <v>lher phi</v>
          </cell>
        </row>
        <row r="798">
          <cell r="A798" t="str">
            <v>lher wil</v>
          </cell>
        </row>
        <row r="799">
          <cell r="A799" t="str">
            <v>mill ale</v>
          </cell>
        </row>
        <row r="800">
          <cell r="A800" t="str">
            <v>moni dan</v>
          </cell>
        </row>
        <row r="801">
          <cell r="A801" t="str">
            <v>moni nic</v>
          </cell>
        </row>
        <row r="802">
          <cell r="A802" t="str">
            <v>mont myl</v>
          </cell>
        </row>
        <row r="803">
          <cell r="A803" t="str">
            <v>pail her</v>
          </cell>
        </row>
        <row r="804">
          <cell r="A804" t="str">
            <v>pail pie</v>
          </cell>
        </row>
        <row r="805">
          <cell r="A805" t="str">
            <v>perr pas</v>
          </cell>
        </row>
        <row r="806">
          <cell r="A806" t="str">
            <v>phil dav</v>
          </cell>
        </row>
        <row r="807">
          <cell r="A807" t="str">
            <v>piat jlu</v>
          </cell>
        </row>
        <row r="808">
          <cell r="A808" t="str">
            <v>rena cyr</v>
          </cell>
        </row>
        <row r="809">
          <cell r="A809" t="str">
            <v>roge ala</v>
          </cell>
        </row>
        <row r="810">
          <cell r="A810" t="str">
            <v>simo mic</v>
          </cell>
        </row>
        <row r="811">
          <cell r="A811" t="str">
            <v>speu gae</v>
          </cell>
        </row>
        <row r="812">
          <cell r="A812" t="str">
            <v>teix jor</v>
          </cell>
        </row>
        <row r="813">
          <cell r="A813" t="str">
            <v>touc cec</v>
          </cell>
        </row>
        <row r="814">
          <cell r="A814" t="str">
            <v>touc fra</v>
          </cell>
        </row>
        <row r="815">
          <cell r="A815" t="str">
            <v>touc loi</v>
          </cell>
        </row>
        <row r="816">
          <cell r="A816" t="str">
            <v>vero phi</v>
          </cell>
        </row>
        <row r="817">
          <cell r="A817" t="str">
            <v>viel amo</v>
          </cell>
        </row>
        <row r="818">
          <cell r="A818" t="str">
            <v>viel vir</v>
          </cell>
        </row>
        <row r="819">
          <cell r="A819" t="str">
            <v>abda ely</v>
          </cell>
        </row>
        <row r="820">
          <cell r="A820" t="str">
            <v>alba can</v>
          </cell>
        </row>
        <row r="821">
          <cell r="A821" t="str">
            <v>ali bis</v>
          </cell>
        </row>
        <row r="822">
          <cell r="A822" t="str">
            <v>alzo moh</v>
          </cell>
        </row>
        <row r="823">
          <cell r="A823" t="str">
            <v>amil lea</v>
          </cell>
        </row>
        <row r="824">
          <cell r="A824" t="str">
            <v>amio luc</v>
          </cell>
        </row>
        <row r="825">
          <cell r="A825" t="str">
            <v>andr gab</v>
          </cell>
        </row>
        <row r="826">
          <cell r="A826" t="str">
            <v>azev hug</v>
          </cell>
        </row>
        <row r="827">
          <cell r="A827" t="str">
            <v>baus fre</v>
          </cell>
        </row>
        <row r="828">
          <cell r="A828" t="str">
            <v>beau bra</v>
          </cell>
        </row>
        <row r="829">
          <cell r="A829" t="str">
            <v>beau jer</v>
          </cell>
        </row>
        <row r="830">
          <cell r="A830" t="str">
            <v>beau rom</v>
          </cell>
        </row>
        <row r="831">
          <cell r="A831" t="str">
            <v>bord jer</v>
          </cell>
        </row>
        <row r="832">
          <cell r="A832" t="str">
            <v>char nya</v>
          </cell>
        </row>
        <row r="833">
          <cell r="A833" t="str">
            <v>cire ben</v>
          </cell>
        </row>
        <row r="834">
          <cell r="A834" t="str">
            <v>coln flo</v>
          </cell>
        </row>
        <row r="835">
          <cell r="A835" t="str">
            <v>cosy gre</v>
          </cell>
        </row>
        <row r="836">
          <cell r="A836" t="str">
            <v>cosy jer</v>
          </cell>
        </row>
        <row r="837">
          <cell r="A837" t="str">
            <v>kmim sab</v>
          </cell>
        </row>
        <row r="838">
          <cell r="A838" t="str">
            <v>lare oli</v>
          </cell>
        </row>
        <row r="839">
          <cell r="A839" t="str">
            <v>lour ton</v>
          </cell>
        </row>
        <row r="840">
          <cell r="A840" t="str">
            <v>pois jlo</v>
          </cell>
        </row>
        <row r="841">
          <cell r="A841" t="str">
            <v>segu xav</v>
          </cell>
        </row>
        <row r="842">
          <cell r="A842" t="str">
            <v>aira gui</v>
          </cell>
        </row>
        <row r="843">
          <cell r="A843" t="str">
            <v>basc bas</v>
          </cell>
        </row>
        <row r="844">
          <cell r="A844" t="str">
            <v>basc luc</v>
          </cell>
        </row>
        <row r="845">
          <cell r="A845" t="str">
            <v>basq mat</v>
          </cell>
        </row>
        <row r="846">
          <cell r="A846" t="str">
            <v>beau chri</v>
          </cell>
        </row>
        <row r="847">
          <cell r="A847" t="str">
            <v>beau fab</v>
          </cell>
        </row>
        <row r="848">
          <cell r="A848" t="str">
            <v>beau lau</v>
          </cell>
        </row>
        <row r="849">
          <cell r="A849" t="str">
            <v>bord joe</v>
          </cell>
        </row>
        <row r="850">
          <cell r="A850" t="str">
            <v>bour que</v>
          </cell>
        </row>
        <row r="851">
          <cell r="A851" t="str">
            <v>bros uly</v>
          </cell>
        </row>
        <row r="852">
          <cell r="A852" t="str">
            <v>buss gui</v>
          </cell>
        </row>
        <row r="853">
          <cell r="A853" t="str">
            <v>buss jul</v>
          </cell>
        </row>
        <row r="854">
          <cell r="A854" t="str">
            <v>calk ghi</v>
          </cell>
        </row>
        <row r="855">
          <cell r="A855" t="str">
            <v>camp ale</v>
          </cell>
        </row>
        <row r="856">
          <cell r="A856" t="str">
            <v>card and</v>
          </cell>
        </row>
        <row r="857">
          <cell r="A857" t="str">
            <v>card dan</v>
          </cell>
        </row>
        <row r="858">
          <cell r="A858" t="str">
            <v>carp ram</v>
          </cell>
        </row>
        <row r="859">
          <cell r="A859" t="str">
            <v>chan lud</v>
          </cell>
        </row>
        <row r="860">
          <cell r="A860" t="str">
            <v>cous cle</v>
          </cell>
        </row>
        <row r="861">
          <cell r="A861" t="str">
            <v>cous jba</v>
          </cell>
        </row>
        <row r="862">
          <cell r="A862" t="str">
            <v>cozi luc</v>
          </cell>
        </row>
        <row r="863">
          <cell r="A863" t="str">
            <v>dedi ant</v>
          </cell>
        </row>
        <row r="864">
          <cell r="A864" t="str">
            <v>dela tho</v>
          </cell>
        </row>
        <row r="865">
          <cell r="A865" t="str">
            <v>delv flo</v>
          </cell>
        </row>
        <row r="866">
          <cell r="A866" t="str">
            <v>deni mae</v>
          </cell>
        </row>
        <row r="867">
          <cell r="A867" t="str">
            <v>diak hab</v>
          </cell>
        </row>
        <row r="868">
          <cell r="A868" t="str">
            <v>dio axe</v>
          </cell>
        </row>
        <row r="869">
          <cell r="A869" t="str">
            <v>djak fel</v>
          </cell>
        </row>
        <row r="870">
          <cell r="A870" t="str">
            <v>dubo fab</v>
          </cell>
        </row>
        <row r="871">
          <cell r="A871" t="str">
            <v>duco vin</v>
          </cell>
        </row>
        <row r="872">
          <cell r="A872" t="str">
            <v>dufo mic</v>
          </cell>
        </row>
        <row r="873">
          <cell r="A873" t="str">
            <v>duma ant</v>
          </cell>
        </row>
        <row r="874">
          <cell r="A874" t="str">
            <v>duti the</v>
          </cell>
        </row>
        <row r="875">
          <cell r="A875" t="str">
            <v>fisk cle</v>
          </cell>
        </row>
        <row r="876">
          <cell r="A876" t="str">
            <v>fisk tho</v>
          </cell>
        </row>
        <row r="877">
          <cell r="A877" t="str">
            <v>gome lea</v>
          </cell>
        </row>
        <row r="878">
          <cell r="A878" t="str">
            <v>gome mat</v>
          </cell>
        </row>
        <row r="879">
          <cell r="A879" t="str">
            <v>guie gui</v>
          </cell>
        </row>
        <row r="880">
          <cell r="A880" t="str">
            <v>habb zak</v>
          </cell>
        </row>
        <row r="881">
          <cell r="A881" t="str">
            <v>halu pat</v>
          </cell>
        </row>
        <row r="882">
          <cell r="A882" t="str">
            <v>jeam syl</v>
          </cell>
        </row>
        <row r="883">
          <cell r="A883" t="str">
            <v>jele did</v>
          </cell>
        </row>
        <row r="884">
          <cell r="A884" t="str">
            <v>jesi chr</v>
          </cell>
        </row>
        <row r="885">
          <cell r="A885" t="str">
            <v>klob leo</v>
          </cell>
        </row>
        <row r="886">
          <cell r="A886" t="str">
            <v>knau yan</v>
          </cell>
        </row>
        <row r="887">
          <cell r="A887" t="str">
            <v>laru est</v>
          </cell>
        </row>
        <row r="888">
          <cell r="A888" t="str">
            <v>laru tho</v>
          </cell>
        </row>
        <row r="889">
          <cell r="A889" t="str">
            <v>le mo the</v>
          </cell>
        </row>
        <row r="890">
          <cell r="A890" t="str">
            <v>lebr fra</v>
          </cell>
        </row>
        <row r="891">
          <cell r="A891" t="str">
            <v>lebr her</v>
          </cell>
        </row>
        <row r="892">
          <cell r="A892" t="str">
            <v>lemo loi</v>
          </cell>
        </row>
        <row r="893">
          <cell r="A893" t="str">
            <v>leno ced</v>
          </cell>
        </row>
        <row r="894">
          <cell r="A894" t="str">
            <v>lero oli</v>
          </cell>
        </row>
        <row r="895">
          <cell r="A895" t="str">
            <v>lete vin</v>
          </cell>
        </row>
        <row r="896">
          <cell r="A896" t="str">
            <v>lope raf</v>
          </cell>
        </row>
        <row r="897">
          <cell r="A897" t="str">
            <v>loun eli</v>
          </cell>
        </row>
        <row r="898">
          <cell r="A898" t="str">
            <v>luca ger</v>
          </cell>
        </row>
        <row r="899">
          <cell r="A899" t="str">
            <v>mass chr</v>
          </cell>
        </row>
        <row r="900">
          <cell r="A900" t="str">
            <v>maze ant</v>
          </cell>
        </row>
        <row r="901">
          <cell r="A901" t="str">
            <v>merc cor</v>
          </cell>
        </row>
        <row r="902">
          <cell r="A902" t="str">
            <v>ming man</v>
          </cell>
        </row>
        <row r="903">
          <cell r="A903" t="str">
            <v>moul eri</v>
          </cell>
        </row>
        <row r="904">
          <cell r="A904" t="str">
            <v>nghi ale</v>
          </cell>
        </row>
        <row r="905">
          <cell r="A905" t="str">
            <v>pann cel</v>
          </cell>
        </row>
        <row r="906">
          <cell r="A906" t="str">
            <v>peet thi</v>
          </cell>
        </row>
        <row r="907">
          <cell r="A907" t="str">
            <v>pere max</v>
          </cell>
        </row>
        <row r="908">
          <cell r="A908" t="str">
            <v>perr ste</v>
          </cell>
        </row>
        <row r="909">
          <cell r="A909" t="str">
            <v>perr aur</v>
          </cell>
        </row>
        <row r="910">
          <cell r="A910" t="str">
            <v>pune kyl</v>
          </cell>
        </row>
        <row r="911">
          <cell r="A911" t="str">
            <v>rebe emm</v>
          </cell>
        </row>
        <row r="912">
          <cell r="A912" t="str">
            <v>riva cle</v>
          </cell>
        </row>
        <row r="913">
          <cell r="A913" t="str">
            <v>schu lau</v>
          </cell>
        </row>
        <row r="914">
          <cell r="A914" t="str">
            <v>serr lyl</v>
          </cell>
        </row>
        <row r="915">
          <cell r="A915" t="str">
            <v>suar cel</v>
          </cell>
        </row>
        <row r="916">
          <cell r="A916" t="str">
            <v>thie cle</v>
          </cell>
        </row>
        <row r="917">
          <cell r="A917" t="str">
            <v>thom rap</v>
          </cell>
        </row>
        <row r="918">
          <cell r="A918" t="str">
            <v>thom the</v>
          </cell>
        </row>
        <row r="919">
          <cell r="A919" t="str">
            <v>tian hui</v>
          </cell>
        </row>
        <row r="920">
          <cell r="A920" t="str">
            <v>tian yu</v>
          </cell>
        </row>
        <row r="921">
          <cell r="A921" t="str">
            <v>tian yue</v>
          </cell>
        </row>
        <row r="922">
          <cell r="A922" t="str">
            <v>turp jim</v>
          </cell>
        </row>
        <row r="923">
          <cell r="A923" t="str">
            <v>verb ale</v>
          </cell>
        </row>
        <row r="924">
          <cell r="A924" t="str">
            <v>vill cle</v>
          </cell>
        </row>
        <row r="925">
          <cell r="A925" t="str">
            <v>bord lau</v>
          </cell>
        </row>
        <row r="926">
          <cell r="A926" t="str">
            <v>cure mel</v>
          </cell>
        </row>
        <row r="927">
          <cell r="A927" t="str">
            <v>ouki san</v>
          </cell>
        </row>
        <row r="928">
          <cell r="A928" t="str">
            <v>pere cla</v>
          </cell>
        </row>
        <row r="929">
          <cell r="A929" t="str">
            <v>moiz ben</v>
          </cell>
        </row>
        <row r="930">
          <cell r="A930" t="str">
            <v>aliz jpi</v>
          </cell>
        </row>
        <row r="931">
          <cell r="A931" t="str">
            <v>cler isa</v>
          </cell>
        </row>
        <row r="932">
          <cell r="A932" t="str">
            <v>cler pas</v>
          </cell>
        </row>
        <row r="933">
          <cell r="A933" t="str">
            <v>dout chr</v>
          </cell>
        </row>
        <row r="934">
          <cell r="A934" t="str">
            <v>fran mick</v>
          </cell>
        </row>
        <row r="935">
          <cell r="A935" t="str">
            <v>guen thi</v>
          </cell>
        </row>
        <row r="936">
          <cell r="A936" t="str">
            <v>lajo jmi</v>
          </cell>
        </row>
        <row r="937">
          <cell r="A937" t="str">
            <v>lajo rem</v>
          </cell>
        </row>
        <row r="938">
          <cell r="A938" t="str">
            <v>lato joy</v>
          </cell>
        </row>
        <row r="939">
          <cell r="A939" t="str">
            <v>lato lea</v>
          </cell>
        </row>
        <row r="940">
          <cell r="A940" t="str">
            <v>lato ste</v>
          </cell>
        </row>
        <row r="941">
          <cell r="A941" t="str">
            <v>maza jac</v>
          </cell>
        </row>
        <row r="942">
          <cell r="A942" t="str">
            <v>mazi pat</v>
          </cell>
        </row>
        <row r="943">
          <cell r="A943" t="str">
            <v>ques rom</v>
          </cell>
        </row>
        <row r="944">
          <cell r="A944" t="str">
            <v>remy ray</v>
          </cell>
        </row>
        <row r="945">
          <cell r="A945" t="str">
            <v>truc thi</v>
          </cell>
        </row>
        <row r="946">
          <cell r="A946" t="str">
            <v>cont lau</v>
          </cell>
        </row>
        <row r="947">
          <cell r="A947" t="str">
            <v>cont lio</v>
          </cell>
        </row>
        <row r="948">
          <cell r="A948" t="str">
            <v>goda eri</v>
          </cell>
        </row>
        <row r="949">
          <cell r="A949" t="str">
            <v>lega pas</v>
          </cell>
        </row>
        <row r="950">
          <cell r="A950" t="str">
            <v>mart thi</v>
          </cell>
        </row>
        <row r="951">
          <cell r="A951" t="str">
            <v>mart jcl</v>
          </cell>
        </row>
        <row r="952">
          <cell r="A952" t="str">
            <v>mine ben</v>
          </cell>
        </row>
        <row r="953">
          <cell r="A953" t="str">
            <v>page jma</v>
          </cell>
        </row>
        <row r="954">
          <cell r="A954" t="str">
            <v>roui fab</v>
          </cell>
        </row>
        <row r="955">
          <cell r="A955" t="str">
            <v>serr que</v>
          </cell>
        </row>
        <row r="956">
          <cell r="A956" t="str">
            <v>tres pas</v>
          </cell>
        </row>
        <row r="957">
          <cell r="A957" t="str">
            <v>vill chri</v>
          </cell>
        </row>
        <row r="958">
          <cell r="A958" t="str">
            <v>abel uly</v>
          </cell>
        </row>
        <row r="959">
          <cell r="A959" t="str">
            <v>abgr nic</v>
          </cell>
        </row>
        <row r="960">
          <cell r="A960" t="str">
            <v>abra rom</v>
          </cell>
        </row>
        <row r="961">
          <cell r="A961" t="str">
            <v>aian cor</v>
          </cell>
        </row>
        <row r="962">
          <cell r="A962" t="str">
            <v>albe kar</v>
          </cell>
        </row>
        <row r="963">
          <cell r="A963" t="str">
            <v>alde pie</v>
          </cell>
        </row>
        <row r="964">
          <cell r="A964" t="str">
            <v>alla bas</v>
          </cell>
        </row>
        <row r="965">
          <cell r="A965" t="str">
            <v>alla lio</v>
          </cell>
        </row>
        <row r="966">
          <cell r="A966" t="str">
            <v>andr jer</v>
          </cell>
        </row>
        <row r="967">
          <cell r="A967" t="str">
            <v>angl phi</v>
          </cell>
        </row>
        <row r="968">
          <cell r="A968" t="str">
            <v>anus ama</v>
          </cell>
        </row>
        <row r="969">
          <cell r="A969" t="str">
            <v>anus ang</v>
          </cell>
        </row>
        <row r="970">
          <cell r="A970" t="str">
            <v>arca ame</v>
          </cell>
        </row>
        <row r="971">
          <cell r="A971" t="str">
            <v>arca lau</v>
          </cell>
        </row>
        <row r="972">
          <cell r="A972" t="str">
            <v>arde loi</v>
          </cell>
        </row>
        <row r="973">
          <cell r="A973" t="str">
            <v>arhu ced</v>
          </cell>
        </row>
        <row r="974">
          <cell r="A974" t="str">
            <v>arlo mar</v>
          </cell>
        </row>
        <row r="975">
          <cell r="A975" t="str">
            <v>arne cel</v>
          </cell>
        </row>
        <row r="976">
          <cell r="A976" t="str">
            <v>aupe jul</v>
          </cell>
        </row>
        <row r="977">
          <cell r="A977" t="str">
            <v>autr bru</v>
          </cell>
        </row>
        <row r="978">
          <cell r="A978" t="str">
            <v>bail aim</v>
          </cell>
        </row>
        <row r="979">
          <cell r="A979" t="str">
            <v>bard ced</v>
          </cell>
        </row>
        <row r="980">
          <cell r="A980" t="str">
            <v>bena jchl</v>
          </cell>
        </row>
        <row r="981">
          <cell r="A981" t="str">
            <v>bene jer</v>
          </cell>
        </row>
        <row r="982">
          <cell r="A982" t="str">
            <v>berg pje</v>
          </cell>
        </row>
        <row r="983">
          <cell r="A983" t="str">
            <v>bert phe</v>
          </cell>
        </row>
        <row r="984">
          <cell r="A984" t="str">
            <v>bert erw</v>
          </cell>
        </row>
        <row r="985">
          <cell r="A985" t="str">
            <v>bert jer</v>
          </cell>
        </row>
        <row r="986">
          <cell r="A986" t="str">
            <v>bert ama</v>
          </cell>
        </row>
        <row r="987">
          <cell r="A987" t="str">
            <v>bert nic</v>
          </cell>
        </row>
        <row r="988">
          <cell r="A988" t="str">
            <v>bess geo</v>
          </cell>
        </row>
        <row r="989">
          <cell r="A989" t="str">
            <v>bess pat</v>
          </cell>
        </row>
        <row r="990">
          <cell r="A990" t="str">
            <v>beto nic</v>
          </cell>
        </row>
        <row r="991">
          <cell r="A991" t="str">
            <v>bias chr</v>
          </cell>
        </row>
        <row r="992">
          <cell r="A992" t="str">
            <v>bich ili</v>
          </cell>
        </row>
        <row r="993">
          <cell r="A993" t="str">
            <v>boid nat</v>
          </cell>
        </row>
        <row r="994">
          <cell r="A994" t="str">
            <v>bois ori</v>
          </cell>
        </row>
        <row r="995">
          <cell r="A995" t="str">
            <v>bona pat</v>
          </cell>
        </row>
        <row r="996">
          <cell r="A996" t="str">
            <v>bona pau</v>
          </cell>
        </row>
        <row r="997">
          <cell r="A997" t="str">
            <v>bost lia</v>
          </cell>
        </row>
        <row r="998">
          <cell r="A998" t="str">
            <v>bouc tit</v>
          </cell>
        </row>
        <row r="999">
          <cell r="A999" t="str">
            <v>bouc you</v>
          </cell>
        </row>
        <row r="1000">
          <cell r="A1000" t="str">
            <v>bouy ger</v>
          </cell>
        </row>
        <row r="1001">
          <cell r="A1001" t="str">
            <v>bran cand</v>
          </cell>
        </row>
        <row r="1002">
          <cell r="A1002" t="str">
            <v>bran can</v>
          </cell>
        </row>
        <row r="1003">
          <cell r="A1003" t="str">
            <v>brau mic</v>
          </cell>
        </row>
        <row r="1004">
          <cell r="A1004" t="str">
            <v>brzo art</v>
          </cell>
        </row>
        <row r="1005">
          <cell r="A1005" t="str">
            <v>brzo aug</v>
          </cell>
        </row>
        <row r="1006">
          <cell r="A1006" t="str">
            <v>brzo cyr</v>
          </cell>
        </row>
        <row r="1007">
          <cell r="A1007" t="str">
            <v>buet rom</v>
          </cell>
        </row>
        <row r="1008">
          <cell r="A1008" t="str">
            <v>buis ori</v>
          </cell>
        </row>
        <row r="1009">
          <cell r="A1009" t="str">
            <v>burl arn</v>
          </cell>
        </row>
        <row r="1010">
          <cell r="A1010" t="str">
            <v>cado lau</v>
          </cell>
        </row>
        <row r="1011">
          <cell r="A1011" t="str">
            <v>caga rog</v>
          </cell>
        </row>
        <row r="1012">
          <cell r="A1012" t="str">
            <v>camp aly</v>
          </cell>
        </row>
        <row r="1013">
          <cell r="A1013" t="str">
            <v>camp alex</v>
          </cell>
        </row>
        <row r="1014">
          <cell r="A1014" t="str">
            <v>carb jer</v>
          </cell>
        </row>
        <row r="1015">
          <cell r="A1015" t="str">
            <v>carn joh</v>
          </cell>
        </row>
        <row r="1016">
          <cell r="A1016" t="str">
            <v>carn luk</v>
          </cell>
        </row>
        <row r="1017">
          <cell r="A1017" t="str">
            <v>carn man</v>
          </cell>
        </row>
        <row r="1018">
          <cell r="A1018" t="str">
            <v>carn max</v>
          </cell>
        </row>
        <row r="1019">
          <cell r="A1019" t="str">
            <v>carr lis</v>
          </cell>
        </row>
        <row r="1020">
          <cell r="A1020" t="str">
            <v>caze cel</v>
          </cell>
        </row>
        <row r="1021">
          <cell r="A1021" t="str">
            <v>ceri jof</v>
          </cell>
        </row>
        <row r="1022">
          <cell r="A1022" t="str">
            <v>ceri san</v>
          </cell>
        </row>
        <row r="1023">
          <cell r="A1023" t="str">
            <v>char luc</v>
          </cell>
        </row>
        <row r="1024">
          <cell r="A1024" t="str">
            <v>char julie</v>
          </cell>
        </row>
        <row r="1025">
          <cell r="A1025" t="str">
            <v>char pat</v>
          </cell>
        </row>
        <row r="1026">
          <cell r="A1026" t="str">
            <v>char ton</v>
          </cell>
        </row>
        <row r="1027">
          <cell r="A1027" t="str">
            <v>chau seb</v>
          </cell>
        </row>
        <row r="1028">
          <cell r="A1028" t="str">
            <v>chen cyr</v>
          </cell>
        </row>
        <row r="1029">
          <cell r="A1029" t="str">
            <v>cher joe</v>
          </cell>
        </row>
        <row r="1030">
          <cell r="A1030" t="str">
            <v>chon eme</v>
          </cell>
        </row>
        <row r="1031">
          <cell r="A1031" t="str">
            <v>clav lil</v>
          </cell>
        </row>
        <row r="1032">
          <cell r="A1032" t="str">
            <v>coco mar</v>
          </cell>
        </row>
        <row r="1033">
          <cell r="A1033" t="str">
            <v>cois rom</v>
          </cell>
        </row>
        <row r="1034">
          <cell r="A1034" t="str">
            <v>colo mar</v>
          </cell>
        </row>
        <row r="1035">
          <cell r="A1035" t="str">
            <v>coqu hug</v>
          </cell>
        </row>
        <row r="1036">
          <cell r="A1036" t="str">
            <v>cost bap</v>
          </cell>
        </row>
        <row r="1037">
          <cell r="A1037" t="str">
            <v>cost luc</v>
          </cell>
        </row>
        <row r="1038">
          <cell r="A1038" t="str">
            <v>coul aur</v>
          </cell>
        </row>
        <row r="1039">
          <cell r="A1039" t="str">
            <v>cout cec</v>
          </cell>
        </row>
        <row r="1040">
          <cell r="A1040" t="str">
            <v>cuis mat</v>
          </cell>
        </row>
        <row r="1041">
          <cell r="A1041" t="str">
            <v>cuve rem</v>
          </cell>
        </row>
        <row r="1042">
          <cell r="A1042" t="str">
            <v>dami mat</v>
          </cell>
        </row>
        <row r="1043">
          <cell r="A1043" t="str">
            <v>darl rap</v>
          </cell>
        </row>
        <row r="1044">
          <cell r="A1044" t="str">
            <v>daud mar</v>
          </cell>
        </row>
        <row r="1045">
          <cell r="A1045" t="str">
            <v>deff phi</v>
          </cell>
        </row>
        <row r="1046">
          <cell r="A1046" t="str">
            <v>dela ugo</v>
          </cell>
        </row>
        <row r="1047">
          <cell r="A1047" t="str">
            <v>deli car</v>
          </cell>
        </row>
        <row r="1048">
          <cell r="A1048" t="str">
            <v>desf pie</v>
          </cell>
        </row>
        <row r="1049">
          <cell r="A1049" t="str">
            <v>doli cle</v>
          </cell>
        </row>
        <row r="1050">
          <cell r="A1050" t="str">
            <v>doli mat</v>
          </cell>
        </row>
        <row r="1051">
          <cell r="A1051" t="str">
            <v>dord nat</v>
          </cell>
        </row>
        <row r="1052">
          <cell r="A1052" t="str">
            <v>duss ray</v>
          </cell>
        </row>
        <row r="1053">
          <cell r="A1053" t="str">
            <v>dute enz</v>
          </cell>
        </row>
        <row r="1054">
          <cell r="A1054" t="str">
            <v>eliz rog</v>
          </cell>
        </row>
        <row r="1055">
          <cell r="A1055" t="str">
            <v>este dan</v>
          </cell>
        </row>
        <row r="1056">
          <cell r="A1056" t="str">
            <v>eude max</v>
          </cell>
        </row>
        <row r="1057">
          <cell r="A1057" t="str">
            <v>euze edw</v>
          </cell>
        </row>
        <row r="1058">
          <cell r="A1058" t="str">
            <v>fauq phi</v>
          </cell>
        </row>
        <row r="1059">
          <cell r="A1059" t="str">
            <v>fer jpa</v>
          </cell>
        </row>
        <row r="1060">
          <cell r="A1060" t="str">
            <v>fer mic</v>
          </cell>
        </row>
        <row r="1061">
          <cell r="A1061" t="str">
            <v>fest syl</v>
          </cell>
        </row>
        <row r="1062">
          <cell r="A1062" t="str">
            <v>feve ame</v>
          </cell>
        </row>
        <row r="1063">
          <cell r="A1063" t="str">
            <v>flor lau</v>
          </cell>
        </row>
        <row r="1064">
          <cell r="A1064" t="str">
            <v>fonc lau</v>
          </cell>
        </row>
        <row r="1065">
          <cell r="A1065" t="str">
            <v>font fra</v>
          </cell>
        </row>
        <row r="1066">
          <cell r="A1066" t="str">
            <v>fouc jac</v>
          </cell>
        </row>
        <row r="1067">
          <cell r="A1067" t="str">
            <v>fouc pie</v>
          </cell>
        </row>
        <row r="1068">
          <cell r="A1068" t="str">
            <v>foul noa</v>
          </cell>
        </row>
        <row r="1069">
          <cell r="A1069" t="str">
            <v>frai nic</v>
          </cell>
        </row>
        <row r="1070">
          <cell r="A1070" t="str">
            <v>frei hug</v>
          </cell>
        </row>
        <row r="1071">
          <cell r="A1071" t="str">
            <v>froi eme</v>
          </cell>
        </row>
        <row r="1072">
          <cell r="A1072" t="str">
            <v>gade the</v>
          </cell>
        </row>
        <row r="1073">
          <cell r="A1073" t="str">
            <v>gaer ann</v>
          </cell>
        </row>
        <row r="1074">
          <cell r="A1074" t="str">
            <v>gasp tho</v>
          </cell>
        </row>
        <row r="1075">
          <cell r="A1075" t="str">
            <v>gaut aso</v>
          </cell>
        </row>
        <row r="1076">
          <cell r="A1076" t="str">
            <v>gefa chr</v>
          </cell>
        </row>
        <row r="1077">
          <cell r="A1077" t="str">
            <v>gele man</v>
          </cell>
        </row>
        <row r="1078">
          <cell r="A1078" t="str">
            <v>gera art</v>
          </cell>
        </row>
        <row r="1079">
          <cell r="A1079" t="str">
            <v>gera bru</v>
          </cell>
        </row>
        <row r="1080">
          <cell r="A1080" t="str">
            <v>gold dom</v>
          </cell>
        </row>
        <row r="1081">
          <cell r="A1081" t="str">
            <v>gran gae</v>
          </cell>
        </row>
        <row r="1082">
          <cell r="A1082" t="str">
            <v>grav max</v>
          </cell>
        </row>
        <row r="1083">
          <cell r="A1083" t="str">
            <v>greg lid</v>
          </cell>
        </row>
        <row r="1084">
          <cell r="A1084" t="str">
            <v>gril edd</v>
          </cell>
        </row>
        <row r="1085">
          <cell r="A1085" t="str">
            <v>gril mic</v>
          </cell>
        </row>
        <row r="1086">
          <cell r="A1086" t="str">
            <v>guen max</v>
          </cell>
        </row>
        <row r="1087">
          <cell r="A1087" t="str">
            <v>guil seb</v>
          </cell>
        </row>
        <row r="1088">
          <cell r="A1088" t="str">
            <v>guil tho</v>
          </cell>
        </row>
        <row r="1089">
          <cell r="A1089" t="str">
            <v>guru ger</v>
          </cell>
        </row>
        <row r="1090">
          <cell r="A1090" t="str">
            <v>guyo rap</v>
          </cell>
        </row>
        <row r="1091">
          <cell r="A1091" t="str">
            <v>hamd max</v>
          </cell>
        </row>
        <row r="1092">
          <cell r="A1092" t="str">
            <v>hamd val</v>
          </cell>
        </row>
        <row r="1093">
          <cell r="A1093" t="str">
            <v>hela ant</v>
          </cell>
        </row>
        <row r="1094">
          <cell r="A1094" t="str">
            <v>henn cle</v>
          </cell>
        </row>
        <row r="1095">
          <cell r="A1095" t="str">
            <v>heno tib</v>
          </cell>
        </row>
        <row r="1096">
          <cell r="A1096" t="str">
            <v>hoog mic</v>
          </cell>
        </row>
        <row r="1097">
          <cell r="A1097" t="str">
            <v>huel eri</v>
          </cell>
        </row>
        <row r="1098">
          <cell r="A1098" t="str">
            <v>hugh ben</v>
          </cell>
        </row>
        <row r="1099">
          <cell r="A1099" t="str">
            <v>jacq cel</v>
          </cell>
        </row>
        <row r="1100">
          <cell r="A1100" t="str">
            <v>jacq elo</v>
          </cell>
        </row>
        <row r="1101">
          <cell r="A1101" t="str">
            <v>jacq pas</v>
          </cell>
        </row>
        <row r="1102">
          <cell r="A1102" t="str">
            <v>jehe ant</v>
          </cell>
        </row>
        <row r="1103">
          <cell r="A1103" t="str">
            <v>kazm tri</v>
          </cell>
        </row>
        <row r="1104">
          <cell r="A1104" t="str">
            <v>kers yoa</v>
          </cell>
        </row>
        <row r="1105">
          <cell r="A1105" t="str">
            <v>klei tom</v>
          </cell>
        </row>
        <row r="1106">
          <cell r="A1106" t="str">
            <v>klin kil</v>
          </cell>
        </row>
        <row r="1107">
          <cell r="A1107" t="str">
            <v>laba dan</v>
          </cell>
        </row>
        <row r="1108">
          <cell r="A1108" t="str">
            <v>labb mic</v>
          </cell>
        </row>
        <row r="1109">
          <cell r="A1109" t="str">
            <v>labe ale</v>
          </cell>
        </row>
        <row r="1110">
          <cell r="A1110" t="str">
            <v>lace aym</v>
          </cell>
        </row>
        <row r="1111">
          <cell r="A1111" t="str">
            <v>lach gab</v>
          </cell>
        </row>
        <row r="1112">
          <cell r="A1112" t="str">
            <v>lain aud</v>
          </cell>
        </row>
        <row r="1113">
          <cell r="A1113" t="str">
            <v>lape loa</v>
          </cell>
        </row>
        <row r="1114">
          <cell r="A1114" t="str">
            <v>last rap</v>
          </cell>
        </row>
        <row r="1115">
          <cell r="A1115" t="str">
            <v>laur san</v>
          </cell>
        </row>
        <row r="1116">
          <cell r="A1116" t="str">
            <v>leba her</v>
          </cell>
        </row>
        <row r="1117">
          <cell r="A1117" t="str">
            <v>lebo max</v>
          </cell>
        </row>
        <row r="1118">
          <cell r="A1118" t="str">
            <v>leco jfr</v>
          </cell>
        </row>
        <row r="1119">
          <cell r="A1119" t="str">
            <v>lefe chl</v>
          </cell>
        </row>
        <row r="1120">
          <cell r="A1120" t="str">
            <v>lefe loa</v>
          </cell>
        </row>
        <row r="1121">
          <cell r="A1121" t="str">
            <v>leno eri</v>
          </cell>
        </row>
        <row r="1122">
          <cell r="A1122" t="str">
            <v>lepi col</v>
          </cell>
        </row>
        <row r="1123">
          <cell r="A1123" t="str">
            <v>lhin tho</v>
          </cell>
        </row>
        <row r="1124">
          <cell r="A1124" t="str">
            <v>lima fer</v>
          </cell>
        </row>
        <row r="1125">
          <cell r="A1125" t="str">
            <v>loig cor</v>
          </cell>
        </row>
        <row r="1126">
          <cell r="A1126" t="str">
            <v>lore mar</v>
          </cell>
        </row>
        <row r="1127">
          <cell r="A1127" t="str">
            <v>lost pie</v>
          </cell>
        </row>
        <row r="1128">
          <cell r="A1128" t="str">
            <v>mahe cha</v>
          </cell>
        </row>
        <row r="1129">
          <cell r="A1129" t="str">
            <v>mana art</v>
          </cell>
        </row>
        <row r="1130">
          <cell r="A1130" t="str">
            <v>mane ste</v>
          </cell>
        </row>
        <row r="1131">
          <cell r="A1131" t="str">
            <v>marc jcl</v>
          </cell>
        </row>
        <row r="1132">
          <cell r="A1132" t="str">
            <v>mari thi</v>
          </cell>
        </row>
        <row r="1133">
          <cell r="A1133" t="str">
            <v>mart mar</v>
          </cell>
        </row>
        <row r="1134">
          <cell r="A1134" t="str">
            <v>math yve</v>
          </cell>
        </row>
        <row r="1135">
          <cell r="A1135" t="str">
            <v>maur loi</v>
          </cell>
        </row>
        <row r="1136">
          <cell r="A1136" t="str">
            <v>maur davi</v>
          </cell>
        </row>
        <row r="1137">
          <cell r="A1137" t="str">
            <v>maur ste</v>
          </cell>
        </row>
        <row r="1138">
          <cell r="A1138" t="str">
            <v>mena max</v>
          </cell>
        </row>
        <row r="1139">
          <cell r="A1139" t="str">
            <v>merc jer</v>
          </cell>
        </row>
        <row r="1140">
          <cell r="A1140" t="str">
            <v>merc chr</v>
          </cell>
        </row>
        <row r="1141">
          <cell r="A1141" t="str">
            <v>meta aur</v>
          </cell>
        </row>
        <row r="1142">
          <cell r="A1142" t="str">
            <v>meye mag</v>
          </cell>
        </row>
        <row r="1143">
          <cell r="A1143" t="str">
            <v>meye nic</v>
          </cell>
        </row>
        <row r="1144">
          <cell r="A1144" t="str">
            <v>meye seb</v>
          </cell>
        </row>
        <row r="1145">
          <cell r="A1145" t="str">
            <v>mian the</v>
          </cell>
        </row>
        <row r="1146">
          <cell r="A1146" t="str">
            <v>mich pat</v>
          </cell>
        </row>
        <row r="1147">
          <cell r="A1147" t="str">
            <v>mill nic</v>
          </cell>
        </row>
        <row r="1148">
          <cell r="A1148" t="str">
            <v>milo rac</v>
          </cell>
        </row>
        <row r="1149">
          <cell r="A1149" t="str">
            <v>monc pau</v>
          </cell>
        </row>
        <row r="1150">
          <cell r="A1150" t="str">
            <v>more joe</v>
          </cell>
        </row>
        <row r="1151">
          <cell r="A1151" t="str">
            <v>mouc jer</v>
          </cell>
        </row>
        <row r="1152">
          <cell r="A1152" t="str">
            <v>muyl syl</v>
          </cell>
        </row>
        <row r="1153">
          <cell r="A1153" t="str">
            <v>nayr wil</v>
          </cell>
        </row>
        <row r="1154">
          <cell r="A1154" t="str">
            <v>nels ama</v>
          </cell>
        </row>
        <row r="1155">
          <cell r="A1155" t="str">
            <v>nels dan</v>
          </cell>
        </row>
        <row r="1156">
          <cell r="A1156" t="str">
            <v>nico cam</v>
          </cell>
        </row>
        <row r="1157">
          <cell r="A1157" t="str">
            <v>nige pau</v>
          </cell>
        </row>
        <row r="1158">
          <cell r="A1158" t="str">
            <v>noel mar</v>
          </cell>
        </row>
        <row r="1159">
          <cell r="A1159" t="str">
            <v>nune mic</v>
          </cell>
        </row>
        <row r="1160">
          <cell r="A1160" t="str">
            <v>oliv ced</v>
          </cell>
        </row>
        <row r="1161">
          <cell r="A1161" t="str">
            <v>oliv thom</v>
          </cell>
        </row>
        <row r="1162">
          <cell r="A1162" t="str">
            <v>oliv jlu</v>
          </cell>
        </row>
        <row r="1163">
          <cell r="A1163" t="str">
            <v>otte tho</v>
          </cell>
        </row>
        <row r="1164">
          <cell r="A1164" t="str">
            <v>pago mar</v>
          </cell>
        </row>
        <row r="1165">
          <cell r="A1165" t="str">
            <v>pala jcl</v>
          </cell>
        </row>
        <row r="1166">
          <cell r="A1166" t="str">
            <v>paro que</v>
          </cell>
        </row>
        <row r="1167">
          <cell r="A1167" t="str">
            <v>pech ala</v>
          </cell>
        </row>
        <row r="1168">
          <cell r="A1168" t="str">
            <v>pere mic</v>
          </cell>
        </row>
        <row r="1169">
          <cell r="A1169" t="str">
            <v>pere jde</v>
          </cell>
        </row>
        <row r="1170">
          <cell r="A1170" t="str">
            <v>peri pie</v>
          </cell>
        </row>
        <row r="1171">
          <cell r="A1171" t="str">
            <v>pers thi</v>
          </cell>
        </row>
        <row r="1172">
          <cell r="A1172" t="str">
            <v>petr yan</v>
          </cell>
        </row>
        <row r="1173">
          <cell r="A1173" t="str">
            <v>phil mat</v>
          </cell>
        </row>
        <row r="1174">
          <cell r="A1174" t="str">
            <v>phil mor</v>
          </cell>
        </row>
        <row r="1175">
          <cell r="A1175" t="str">
            <v>pill mat</v>
          </cell>
        </row>
        <row r="1176">
          <cell r="A1176" t="str">
            <v>pine loi</v>
          </cell>
        </row>
        <row r="1177">
          <cell r="A1177" t="str">
            <v>piro luci</v>
          </cell>
        </row>
        <row r="1178">
          <cell r="A1178" t="str">
            <v>pito war</v>
          </cell>
        </row>
        <row r="1179">
          <cell r="A1179" t="str">
            <v>pive nat</v>
          </cell>
        </row>
        <row r="1180">
          <cell r="A1180" t="str">
            <v>ples pat</v>
          </cell>
        </row>
        <row r="1181">
          <cell r="A1181" t="str">
            <v>plou joa</v>
          </cell>
        </row>
        <row r="1182">
          <cell r="A1182" t="str">
            <v>poit rya</v>
          </cell>
        </row>
        <row r="1183">
          <cell r="A1183" t="str">
            <v>pott cat</v>
          </cell>
        </row>
        <row r="1184">
          <cell r="A1184" t="str">
            <v>prat chr</v>
          </cell>
        </row>
        <row r="1185">
          <cell r="A1185" t="str">
            <v>prat jul</v>
          </cell>
        </row>
        <row r="1186">
          <cell r="A1186" t="str">
            <v>prov mel</v>
          </cell>
        </row>
        <row r="1187">
          <cell r="A1187" t="str">
            <v>ragu nat</v>
          </cell>
        </row>
        <row r="1188">
          <cell r="A1188" t="str">
            <v>rena lau</v>
          </cell>
        </row>
        <row r="1189">
          <cell r="A1189" t="str">
            <v>rena phi</v>
          </cell>
        </row>
        <row r="1190">
          <cell r="A1190" t="str">
            <v>rena thi</v>
          </cell>
        </row>
        <row r="1191">
          <cell r="A1191" t="str">
            <v>rich ale</v>
          </cell>
        </row>
        <row r="1192">
          <cell r="A1192" t="str">
            <v>rivi nic</v>
          </cell>
        </row>
        <row r="1193">
          <cell r="A1193" t="str">
            <v>robi mpi</v>
          </cell>
        </row>
        <row r="1194">
          <cell r="A1194" t="str">
            <v>roge oli</v>
          </cell>
        </row>
        <row r="1195">
          <cell r="A1195" t="str">
            <v>roge lau</v>
          </cell>
        </row>
        <row r="1196">
          <cell r="A1196" t="str">
            <v>roll mae</v>
          </cell>
        </row>
        <row r="1197">
          <cell r="A1197" t="str">
            <v>roll pau</v>
          </cell>
        </row>
        <row r="1198">
          <cell r="A1198" t="str">
            <v>roma que</v>
          </cell>
        </row>
        <row r="1199">
          <cell r="A1199" t="str">
            <v>rons fab</v>
          </cell>
        </row>
        <row r="1200">
          <cell r="A1200" t="str">
            <v>rons the</v>
          </cell>
        </row>
        <row r="1201">
          <cell r="A1201" t="str">
            <v>rouc nic</v>
          </cell>
        </row>
        <row r="1202">
          <cell r="A1202" t="str">
            <v>roul bru</v>
          </cell>
        </row>
        <row r="1203">
          <cell r="A1203" t="str">
            <v>rous mic</v>
          </cell>
        </row>
        <row r="1204">
          <cell r="A1204" t="str">
            <v>rous ray</v>
          </cell>
        </row>
        <row r="1205">
          <cell r="A1205" t="str">
            <v>sabi mat</v>
          </cell>
        </row>
        <row r="1206">
          <cell r="A1206" t="str">
            <v>Sali bri</v>
          </cell>
        </row>
        <row r="1207">
          <cell r="A1207" t="str">
            <v>salo est</v>
          </cell>
        </row>
        <row r="1208">
          <cell r="A1208" t="str">
            <v>saul jfr</v>
          </cell>
        </row>
        <row r="1209">
          <cell r="A1209" t="str">
            <v>scie aym</v>
          </cell>
        </row>
        <row r="1210">
          <cell r="A1210" t="str">
            <v>seli lou</v>
          </cell>
        </row>
        <row r="1211">
          <cell r="A1211" t="str">
            <v>sene fab</v>
          </cell>
        </row>
        <row r="1212">
          <cell r="A1212" t="str">
            <v>silv dan</v>
          </cell>
        </row>
        <row r="1213">
          <cell r="A1213" t="str">
            <v>simo pyv</v>
          </cell>
        </row>
        <row r="1214">
          <cell r="A1214" t="str">
            <v>sinq yva</v>
          </cell>
        </row>
        <row r="1215">
          <cell r="A1215" t="str">
            <v>stra rom</v>
          </cell>
        </row>
        <row r="1216">
          <cell r="A1216" t="str">
            <v>sure gre</v>
          </cell>
        </row>
        <row r="1217">
          <cell r="A1217" t="str">
            <v>sytn pau</v>
          </cell>
        </row>
        <row r="1218">
          <cell r="A1218" t="str">
            <v>szcz mar</v>
          </cell>
        </row>
        <row r="1219">
          <cell r="A1219" t="str">
            <v>tamb bru</v>
          </cell>
        </row>
        <row r="1220">
          <cell r="A1220" t="str">
            <v>tamb mat</v>
          </cell>
        </row>
        <row r="1221">
          <cell r="A1221" t="str">
            <v>terk kil</v>
          </cell>
        </row>
        <row r="1222">
          <cell r="A1222" t="str">
            <v>then ant</v>
          </cell>
        </row>
        <row r="1223">
          <cell r="A1223" t="str">
            <v>thom tim</v>
          </cell>
        </row>
        <row r="1224">
          <cell r="A1224" t="str">
            <v>thom erw</v>
          </cell>
        </row>
        <row r="1225">
          <cell r="A1225" t="str">
            <v>thor ren</v>
          </cell>
        </row>
        <row r="1226">
          <cell r="A1226" t="str">
            <v>toka gre</v>
          </cell>
        </row>
        <row r="1227">
          <cell r="A1227" t="str">
            <v>toll mat</v>
          </cell>
        </row>
        <row r="1228">
          <cell r="A1228" t="str">
            <v>tron mar</v>
          </cell>
        </row>
        <row r="1229">
          <cell r="A1229" t="str">
            <v>trou ala</v>
          </cell>
        </row>
        <row r="1230">
          <cell r="A1230" t="str">
            <v>vanb ant</v>
          </cell>
        </row>
        <row r="1231">
          <cell r="A1231" t="str">
            <v>vanb mar</v>
          </cell>
        </row>
        <row r="1232">
          <cell r="A1232" t="str">
            <v>vern syl</v>
          </cell>
        </row>
        <row r="1233">
          <cell r="A1233" t="str">
            <v>vers jmi</v>
          </cell>
        </row>
        <row r="1234">
          <cell r="A1234" t="str">
            <v>vign fra</v>
          </cell>
        </row>
        <row r="1235">
          <cell r="A1235" t="str">
            <v>vign tri</v>
          </cell>
        </row>
        <row r="1236">
          <cell r="A1236" t="str">
            <v>viro dan</v>
          </cell>
        </row>
        <row r="1237">
          <cell r="A1237" t="str">
            <v>viro lud</v>
          </cell>
        </row>
        <row r="1238">
          <cell r="A1238" t="str">
            <v>vivi jul</v>
          </cell>
        </row>
        <row r="1239">
          <cell r="A1239" t="str">
            <v>wall lau</v>
          </cell>
        </row>
        <row r="1240">
          <cell r="A1240" t="str">
            <v>watt luc</v>
          </cell>
        </row>
        <row r="1241">
          <cell r="A1241" t="str">
            <v>zabi hug</v>
          </cell>
        </row>
        <row r="1242">
          <cell r="A1242" t="str">
            <v>zhao cel</v>
          </cell>
        </row>
        <row r="1243">
          <cell r="A1243" t="str">
            <v>zhao emi</v>
          </cell>
        </row>
        <row r="1244">
          <cell r="A1244" t="str">
            <v>bern pol</v>
          </cell>
        </row>
        <row r="1245">
          <cell r="A1245" t="str">
            <v>bisi did</v>
          </cell>
        </row>
        <row r="1246">
          <cell r="A1246" t="str">
            <v>bita sam</v>
          </cell>
        </row>
        <row r="1247">
          <cell r="A1247" t="str">
            <v>fris fan</v>
          </cell>
        </row>
        <row r="1248">
          <cell r="A1248" t="str">
            <v>fris jul</v>
          </cell>
        </row>
        <row r="1249">
          <cell r="A1249" t="str">
            <v>alla seb</v>
          </cell>
        </row>
        <row r="1250">
          <cell r="A1250" t="str">
            <v>auze ber</v>
          </cell>
        </row>
        <row r="1251">
          <cell r="A1251" t="str">
            <v>bess mic</v>
          </cell>
        </row>
        <row r="1252">
          <cell r="A1252" t="str">
            <v>de ol phi</v>
          </cell>
        </row>
        <row r="1253">
          <cell r="A1253" t="str">
            <v>desm pas</v>
          </cell>
        </row>
        <row r="1254">
          <cell r="A1254" t="str">
            <v>fort ced</v>
          </cell>
        </row>
        <row r="1255">
          <cell r="A1255" t="str">
            <v>haut dam</v>
          </cell>
        </row>
        <row r="1256">
          <cell r="A1256" t="str">
            <v>hure ale</v>
          </cell>
        </row>
        <row r="1257">
          <cell r="A1257" t="str">
            <v>joni mic</v>
          </cell>
        </row>
        <row r="1258">
          <cell r="A1258" t="str">
            <v>kacp pio</v>
          </cell>
        </row>
        <row r="1259">
          <cell r="A1259" t="str">
            <v>pere kev</v>
          </cell>
        </row>
        <row r="1260">
          <cell r="A1260" t="str">
            <v>poup thi</v>
          </cell>
        </row>
        <row r="1261">
          <cell r="A1261" t="str">
            <v>roca cyr</v>
          </cell>
        </row>
        <row r="1262">
          <cell r="A1262" t="str">
            <v>barn adr</v>
          </cell>
        </row>
        <row r="1263">
          <cell r="A1263" t="str">
            <v>baud arn</v>
          </cell>
        </row>
        <row r="1264">
          <cell r="A1264" t="str">
            <v>beno wil</v>
          </cell>
        </row>
        <row r="1265">
          <cell r="A1265" t="str">
            <v>boul loi</v>
          </cell>
        </row>
        <row r="1266">
          <cell r="A1266" t="str">
            <v>coet dam</v>
          </cell>
        </row>
        <row r="1267">
          <cell r="A1267" t="str">
            <v>droc jon</v>
          </cell>
        </row>
        <row r="1268">
          <cell r="A1268" t="str">
            <v>gran gui</v>
          </cell>
        </row>
        <row r="1269">
          <cell r="A1269" t="str">
            <v>imbe eme</v>
          </cell>
        </row>
        <row r="1270">
          <cell r="A1270" t="str">
            <v>musa rom</v>
          </cell>
        </row>
        <row r="1271">
          <cell r="A1271" t="str">
            <v>paqu reg</v>
          </cell>
        </row>
        <row r="1272">
          <cell r="A1272" t="str">
            <v>pich fab</v>
          </cell>
        </row>
        <row r="1273">
          <cell r="A1273" t="str">
            <v>stos ben</v>
          </cell>
        </row>
        <row r="1274">
          <cell r="A1274" t="str">
            <v>tiss pat</v>
          </cell>
        </row>
        <row r="1275">
          <cell r="A1275" t="str">
            <v>tiss xav</v>
          </cell>
        </row>
        <row r="1276">
          <cell r="A1276" t="str">
            <v>vern dav</v>
          </cell>
        </row>
        <row r="1277">
          <cell r="A1277" t="str">
            <v>chev mat</v>
          </cell>
        </row>
        <row r="1278">
          <cell r="A1278" t="str">
            <v>barr ala</v>
          </cell>
        </row>
        <row r="1279">
          <cell r="A1279" t="str">
            <v>camu cla</v>
          </cell>
        </row>
        <row r="1280">
          <cell r="A1280" t="str">
            <v>gaud bea</v>
          </cell>
        </row>
        <row r="1281">
          <cell r="A1281" t="str">
            <v>geof jac</v>
          </cell>
        </row>
        <row r="1282">
          <cell r="A1282" t="str">
            <v>gira phi</v>
          </cell>
        </row>
        <row r="1283">
          <cell r="A1283" t="str">
            <v>laba mar</v>
          </cell>
        </row>
        <row r="1284">
          <cell r="A1284" t="str">
            <v>levi fra</v>
          </cell>
        </row>
        <row r="1285">
          <cell r="A1285" t="str">
            <v>morv jyv</v>
          </cell>
        </row>
        <row r="1286">
          <cell r="A1286" t="str">
            <v>pate ben</v>
          </cell>
        </row>
        <row r="1287">
          <cell r="A1287" t="str">
            <v>abob cyr</v>
          </cell>
        </row>
        <row r="1288">
          <cell r="A1288" t="str">
            <v>aito ren</v>
          </cell>
        </row>
        <row r="1289">
          <cell r="A1289" t="str">
            <v>allo mat</v>
          </cell>
        </row>
        <row r="1290">
          <cell r="A1290" t="str">
            <v>aupi guy</v>
          </cell>
        </row>
        <row r="1291">
          <cell r="A1291" t="str">
            <v>bell ger</v>
          </cell>
        </row>
        <row r="1292">
          <cell r="A1292" t="str">
            <v>beni jer</v>
          </cell>
        </row>
        <row r="1293">
          <cell r="A1293" t="str">
            <v>beni man</v>
          </cell>
        </row>
        <row r="1294">
          <cell r="A1294" t="str">
            <v>berm jos</v>
          </cell>
        </row>
        <row r="1295">
          <cell r="A1295" t="str">
            <v>berm jul</v>
          </cell>
        </row>
        <row r="1296">
          <cell r="A1296" t="str">
            <v>bert agn</v>
          </cell>
        </row>
        <row r="1297">
          <cell r="A1297" t="str">
            <v>bert jul</v>
          </cell>
        </row>
        <row r="1298">
          <cell r="A1298" t="str">
            <v>boil dan</v>
          </cell>
        </row>
        <row r="1299">
          <cell r="A1299" t="str">
            <v>bois ben</v>
          </cell>
        </row>
        <row r="1300">
          <cell r="A1300" t="str">
            <v>bori max</v>
          </cell>
        </row>
        <row r="1301">
          <cell r="A1301" t="str">
            <v>bori reg</v>
          </cell>
        </row>
        <row r="1302">
          <cell r="A1302" t="str">
            <v>brua eli</v>
          </cell>
        </row>
        <row r="1303">
          <cell r="A1303" t="str">
            <v>brua gui</v>
          </cell>
        </row>
        <row r="1304">
          <cell r="A1304" t="str">
            <v>brua phi</v>
          </cell>
        </row>
        <row r="1305">
          <cell r="A1305" t="str">
            <v>char dav</v>
          </cell>
        </row>
        <row r="1306">
          <cell r="A1306" t="str">
            <v>coz chr</v>
          </cell>
        </row>
        <row r="1307">
          <cell r="A1307" t="str">
            <v>dach ste</v>
          </cell>
        </row>
        <row r="1308">
          <cell r="A1308" t="str">
            <v>darw ale</v>
          </cell>
        </row>
        <row r="1309">
          <cell r="A1309" t="str">
            <v>darw ezi</v>
          </cell>
        </row>
        <row r="1310">
          <cell r="A1310" t="str">
            <v>darw noa</v>
          </cell>
        </row>
        <row r="1311">
          <cell r="A1311" t="str">
            <v>desc eri</v>
          </cell>
        </row>
        <row r="1312">
          <cell r="A1312" t="str">
            <v>desn mic</v>
          </cell>
        </row>
        <row r="1313">
          <cell r="A1313" t="str">
            <v>fabi dav</v>
          </cell>
        </row>
        <row r="1314">
          <cell r="A1314" t="str">
            <v>fere cla</v>
          </cell>
        </row>
        <row r="1315">
          <cell r="A1315" t="str">
            <v>ferv pie</v>
          </cell>
        </row>
        <row r="1316">
          <cell r="A1316" t="str">
            <v>freu nic</v>
          </cell>
        </row>
        <row r="1317">
          <cell r="A1317" t="str">
            <v>fric did</v>
          </cell>
        </row>
        <row r="1318">
          <cell r="A1318" t="str">
            <v>gaze pas</v>
          </cell>
        </row>
        <row r="1319">
          <cell r="A1319" t="str">
            <v>gaze pau</v>
          </cell>
        </row>
        <row r="1320">
          <cell r="A1320" t="str">
            <v>gent flo</v>
          </cell>
        </row>
        <row r="1321">
          <cell r="A1321" t="str">
            <v>goup chr</v>
          </cell>
        </row>
        <row r="1322">
          <cell r="A1322" t="str">
            <v>haut ale</v>
          </cell>
        </row>
        <row r="1323">
          <cell r="A1323" t="str">
            <v>hila mat</v>
          </cell>
        </row>
        <row r="1324">
          <cell r="A1324" t="str">
            <v>hoan hug</v>
          </cell>
        </row>
        <row r="1325">
          <cell r="A1325" t="str">
            <v>hous mic</v>
          </cell>
        </row>
        <row r="1326">
          <cell r="A1326" t="str">
            <v>huno gui</v>
          </cell>
        </row>
        <row r="1327">
          <cell r="A1327" t="str">
            <v>huss mat</v>
          </cell>
        </row>
        <row r="1328">
          <cell r="A1328" t="str">
            <v>jacq jul</v>
          </cell>
        </row>
        <row r="1329">
          <cell r="A1329" t="str">
            <v>jall ren</v>
          </cell>
        </row>
        <row r="1330">
          <cell r="A1330" t="str">
            <v>kok ste</v>
          </cell>
        </row>
        <row r="1331">
          <cell r="A1331" t="str">
            <v>laar kha</v>
          </cell>
        </row>
        <row r="1332">
          <cell r="A1332" t="str">
            <v>lasr ced</v>
          </cell>
        </row>
        <row r="1333">
          <cell r="A1333" t="str">
            <v>laur fra</v>
          </cell>
        </row>
        <row r="1334">
          <cell r="A1334" t="str">
            <v>laur oli</v>
          </cell>
        </row>
        <row r="1335">
          <cell r="A1335" t="str">
            <v>lava oce</v>
          </cell>
        </row>
        <row r="1336">
          <cell r="A1336" t="str">
            <v>le ma viv</v>
          </cell>
        </row>
        <row r="1337">
          <cell r="A1337" t="str">
            <v>le re dan</v>
          </cell>
        </row>
        <row r="1338">
          <cell r="A1338" t="str">
            <v>lege cla</v>
          </cell>
        </row>
        <row r="1339">
          <cell r="A1339" t="str">
            <v>leis chr</v>
          </cell>
        </row>
        <row r="1340">
          <cell r="A1340" t="str">
            <v>levr mic</v>
          </cell>
        </row>
        <row r="1341">
          <cell r="A1341" t="str">
            <v>lieu chi</v>
          </cell>
        </row>
        <row r="1342">
          <cell r="A1342" t="str">
            <v>limo lau</v>
          </cell>
        </row>
        <row r="1343">
          <cell r="A1343" t="str">
            <v>luan say</v>
          </cell>
        </row>
        <row r="1344">
          <cell r="A1344" t="str">
            <v>marc rich</v>
          </cell>
        </row>
        <row r="1345">
          <cell r="A1345" t="str">
            <v>mari ber</v>
          </cell>
        </row>
        <row r="1346">
          <cell r="A1346" t="str">
            <v>mata nic</v>
          </cell>
        </row>
        <row r="1347">
          <cell r="A1347" t="str">
            <v>mays dav</v>
          </cell>
        </row>
        <row r="1348">
          <cell r="A1348" t="str">
            <v>meun pas</v>
          </cell>
        </row>
        <row r="1349">
          <cell r="A1349" t="str">
            <v>nguy chr</v>
          </cell>
        </row>
        <row r="1350">
          <cell r="A1350" t="str">
            <v>oudr fab</v>
          </cell>
        </row>
        <row r="1351">
          <cell r="A1351" t="str">
            <v>peri ger</v>
          </cell>
        </row>
        <row r="1352">
          <cell r="A1352" t="str">
            <v>pich jja</v>
          </cell>
        </row>
        <row r="1353">
          <cell r="A1353" t="str">
            <v>pinc pie</v>
          </cell>
        </row>
        <row r="1354">
          <cell r="A1354" t="str">
            <v>prot pas</v>
          </cell>
        </row>
        <row r="1355">
          <cell r="A1355" t="str">
            <v>rama ant</v>
          </cell>
        </row>
        <row r="1356">
          <cell r="A1356" t="str">
            <v>robe mar</v>
          </cell>
        </row>
        <row r="1357">
          <cell r="A1357" t="str">
            <v>seve guy</v>
          </cell>
        </row>
        <row r="1358">
          <cell r="A1358" t="str">
            <v>seyb ger</v>
          </cell>
        </row>
        <row r="1359">
          <cell r="A1359" t="str">
            <v>stal rol</v>
          </cell>
        </row>
        <row r="1360">
          <cell r="A1360" t="str">
            <v>stru dan</v>
          </cell>
        </row>
        <row r="1361">
          <cell r="A1361" t="str">
            <v>tavo lio</v>
          </cell>
        </row>
        <row r="1362">
          <cell r="A1362" t="str">
            <v>texi did</v>
          </cell>
        </row>
        <row r="1363">
          <cell r="A1363" t="str">
            <v>texi lou</v>
          </cell>
        </row>
        <row r="1364">
          <cell r="A1364" t="str">
            <v>robe eli</v>
          </cell>
        </row>
        <row r="1365">
          <cell r="A1365" t="str">
            <v>thos oli</v>
          </cell>
        </row>
        <row r="1366">
          <cell r="A1366" t="str">
            <v>vaz mic</v>
          </cell>
        </row>
        <row r="1367">
          <cell r="A1367" t="str">
            <v>herv cor</v>
          </cell>
        </row>
        <row r="1368">
          <cell r="A1368" t="str">
            <v>pica dav</v>
          </cell>
        </row>
        <row r="1369">
          <cell r="A1369" t="str">
            <v>pica gui</v>
          </cell>
        </row>
        <row r="1370">
          <cell r="A1370" t="str">
            <v>blay lud</v>
          </cell>
        </row>
        <row r="1371">
          <cell r="A1371" t="str">
            <v>bour sam</v>
          </cell>
        </row>
        <row r="1372">
          <cell r="A1372" t="str">
            <v>cani nat</v>
          </cell>
        </row>
        <row r="1373">
          <cell r="A1373" t="str">
            <v>font fab</v>
          </cell>
        </row>
        <row r="1374">
          <cell r="A1374" t="str">
            <v>fouq jac</v>
          </cell>
        </row>
        <row r="1375">
          <cell r="A1375" t="str">
            <v>frer guy</v>
          </cell>
        </row>
        <row r="1376">
          <cell r="A1376" t="str">
            <v>frer thi</v>
          </cell>
        </row>
        <row r="1377">
          <cell r="A1377" t="str">
            <v>monn ale</v>
          </cell>
        </row>
        <row r="1378">
          <cell r="A1378" t="str">
            <v>nodi cyr</v>
          </cell>
        </row>
        <row r="1379">
          <cell r="A1379" t="str">
            <v>silv jos</v>
          </cell>
        </row>
        <row r="1380">
          <cell r="A1380" t="str">
            <v>bacz jul</v>
          </cell>
        </row>
        <row r="1381">
          <cell r="A1381" t="str">
            <v>bacz ste</v>
          </cell>
        </row>
        <row r="1382">
          <cell r="A1382" t="str">
            <v>bern tri</v>
          </cell>
        </row>
        <row r="1383">
          <cell r="A1383" t="str">
            <v>cout oli</v>
          </cell>
        </row>
        <row r="1384">
          <cell r="A1384" t="str">
            <v>coute oli</v>
          </cell>
        </row>
        <row r="1385">
          <cell r="A1385" t="str">
            <v>darg kev</v>
          </cell>
        </row>
        <row r="1386">
          <cell r="A1386" t="str">
            <v>daud and</v>
          </cell>
        </row>
        <row r="1387">
          <cell r="A1387" t="str">
            <v>degr tho</v>
          </cell>
        </row>
        <row r="1388">
          <cell r="A1388" t="str">
            <v>drou tho</v>
          </cell>
        </row>
        <row r="1389">
          <cell r="A1389" t="str">
            <v>ferr her</v>
          </cell>
        </row>
        <row r="1390">
          <cell r="A1390" t="str">
            <v>gama phi</v>
          </cell>
        </row>
        <row r="1391">
          <cell r="A1391" t="str">
            <v>garr mar</v>
          </cell>
        </row>
        <row r="1392">
          <cell r="A1392" t="str">
            <v>guer cla</v>
          </cell>
        </row>
        <row r="1393">
          <cell r="A1393" t="str">
            <v>laur flo</v>
          </cell>
        </row>
        <row r="1394">
          <cell r="A1394" t="str">
            <v>laur seb</v>
          </cell>
        </row>
        <row r="1395">
          <cell r="A1395" t="str">
            <v>lavi phi</v>
          </cell>
        </row>
        <row r="1396">
          <cell r="A1396" t="str">
            <v>llop rud</v>
          </cell>
        </row>
        <row r="1397">
          <cell r="A1397" t="str">
            <v>marc lau</v>
          </cell>
        </row>
        <row r="1398">
          <cell r="A1398" t="str">
            <v>nadi lau</v>
          </cell>
        </row>
        <row r="1399">
          <cell r="A1399" t="str">
            <v>payr fra</v>
          </cell>
        </row>
        <row r="1400">
          <cell r="A1400" t="str">
            <v>pere chr</v>
          </cell>
        </row>
        <row r="1401">
          <cell r="A1401" t="str">
            <v>pilo eri</v>
          </cell>
        </row>
        <row r="1402">
          <cell r="A1402" t="str">
            <v>plum ber</v>
          </cell>
        </row>
        <row r="1403">
          <cell r="A1403" t="str">
            <v>roch ste</v>
          </cell>
        </row>
        <row r="1404">
          <cell r="A1404" t="str">
            <v>trab chr</v>
          </cell>
        </row>
        <row r="1405">
          <cell r="A1405" t="str">
            <v>vaus thi</v>
          </cell>
        </row>
        <row r="1406">
          <cell r="A1406" t="str">
            <v>niel tom</v>
          </cell>
        </row>
        <row r="1407">
          <cell r="A1407" t="str">
            <v>barb mat</v>
          </cell>
        </row>
        <row r="1408">
          <cell r="A1408" t="str">
            <v>bech mic</v>
          </cell>
        </row>
        <row r="1409">
          <cell r="A1409" t="str">
            <v>blon tim</v>
          </cell>
        </row>
        <row r="1410">
          <cell r="A1410" t="str">
            <v>cagn jon</v>
          </cell>
        </row>
        <row r="1411">
          <cell r="A1411" t="str">
            <v>char thi</v>
          </cell>
        </row>
        <row r="1412">
          <cell r="A1412" t="str">
            <v>chau gas</v>
          </cell>
        </row>
        <row r="1413">
          <cell r="A1413" t="str">
            <v>deri bas</v>
          </cell>
        </row>
        <row r="1414">
          <cell r="A1414" t="str">
            <v>dubo pie</v>
          </cell>
        </row>
        <row r="1415">
          <cell r="A1415" t="str">
            <v>duss seb</v>
          </cell>
        </row>
        <row r="1416">
          <cell r="A1416" t="str">
            <v>fene amb</v>
          </cell>
        </row>
        <row r="1417">
          <cell r="A1417" t="str">
            <v>gras ben</v>
          </cell>
        </row>
        <row r="1418">
          <cell r="A1418" t="str">
            <v>pham cle</v>
          </cell>
        </row>
        <row r="1419">
          <cell r="A1419" t="str">
            <v>bart jmi</v>
          </cell>
        </row>
        <row r="1420">
          <cell r="A1420" t="str">
            <v>beur jfr</v>
          </cell>
        </row>
        <row r="1421">
          <cell r="A1421" t="str">
            <v>doub gil</v>
          </cell>
        </row>
        <row r="1422">
          <cell r="A1422" t="str">
            <v>fleu mar</v>
          </cell>
        </row>
        <row r="1423">
          <cell r="A1423" t="str">
            <v>chud pau</v>
          </cell>
        </row>
        <row r="1424">
          <cell r="A1424" t="str">
            <v>dera bru</v>
          </cell>
        </row>
        <row r="1425">
          <cell r="A1425" t="str">
            <v>adam geo</v>
          </cell>
        </row>
        <row r="1426">
          <cell r="A1426" t="str">
            <v>alme agn</v>
          </cell>
        </row>
        <row r="1427">
          <cell r="A1427" t="str">
            <v>asto mat</v>
          </cell>
        </row>
        <row r="1428">
          <cell r="A1428" t="str">
            <v>aubo flo</v>
          </cell>
        </row>
        <row r="1429">
          <cell r="A1429" t="str">
            <v>basi rom</v>
          </cell>
        </row>
        <row r="1430">
          <cell r="A1430" t="str">
            <v>baum jer</v>
          </cell>
        </row>
        <row r="1431">
          <cell r="A1431" t="str">
            <v>beha ale</v>
          </cell>
        </row>
        <row r="1432">
          <cell r="A1432" t="str">
            <v>bert erwa</v>
          </cell>
        </row>
        <row r="1433">
          <cell r="A1433" t="str">
            <v>bigo man</v>
          </cell>
        </row>
        <row r="1434">
          <cell r="A1434" t="str">
            <v>bodi jde</v>
          </cell>
        </row>
        <row r="1435">
          <cell r="A1435" t="str">
            <v>bonn gui</v>
          </cell>
        </row>
        <row r="1436">
          <cell r="A1436" t="str">
            <v>bour jul</v>
          </cell>
        </row>
        <row r="1437">
          <cell r="A1437" t="str">
            <v>bre vin</v>
          </cell>
        </row>
        <row r="1438">
          <cell r="A1438" t="str">
            <v>bria flo</v>
          </cell>
        </row>
        <row r="1439">
          <cell r="A1439" t="str">
            <v>bru jul</v>
          </cell>
        </row>
        <row r="1440">
          <cell r="A1440" t="str">
            <v>bru lud</v>
          </cell>
        </row>
        <row r="1441">
          <cell r="A1441" t="str">
            <v>bruy kat</v>
          </cell>
        </row>
        <row r="1442">
          <cell r="A1442" t="str">
            <v>buis cle</v>
          </cell>
        </row>
        <row r="1443">
          <cell r="A1443" t="str">
            <v>buis gil</v>
          </cell>
        </row>
        <row r="1444">
          <cell r="A1444" t="str">
            <v>burn matt</v>
          </cell>
        </row>
        <row r="1445">
          <cell r="A1445" t="str">
            <v>capr rem</v>
          </cell>
        </row>
        <row r="1446">
          <cell r="A1446" t="str">
            <v>cass noe</v>
          </cell>
        </row>
        <row r="1447">
          <cell r="A1447" t="str">
            <v>chat chr</v>
          </cell>
        </row>
        <row r="1448">
          <cell r="A1448" t="str">
            <v>ched pie</v>
          </cell>
        </row>
        <row r="1449">
          <cell r="A1449" t="str">
            <v>chen rem</v>
          </cell>
        </row>
        <row r="1450">
          <cell r="A1450" t="str">
            <v>choq tho</v>
          </cell>
        </row>
        <row r="1451">
          <cell r="A1451" t="str">
            <v>cola bap</v>
          </cell>
        </row>
        <row r="1452">
          <cell r="A1452" t="str">
            <v>coll fre</v>
          </cell>
        </row>
        <row r="1453">
          <cell r="A1453" t="str">
            <v>cond dam</v>
          </cell>
        </row>
        <row r="1454">
          <cell r="A1454" t="str">
            <v>crom gae</v>
          </cell>
        </row>
        <row r="1455">
          <cell r="A1455" t="str">
            <v>cruz ale</v>
          </cell>
        </row>
        <row r="1456">
          <cell r="A1456" t="str">
            <v>desn que</v>
          </cell>
        </row>
        <row r="1457">
          <cell r="A1457" t="str">
            <v>davi syl</v>
          </cell>
        </row>
        <row r="1458">
          <cell r="A1458" t="str">
            <v>daya loi</v>
          </cell>
        </row>
        <row r="1459">
          <cell r="A1459" t="str">
            <v>dech mar</v>
          </cell>
        </row>
        <row r="1460">
          <cell r="A1460" t="str">
            <v>deke fab</v>
          </cell>
        </row>
        <row r="1461">
          <cell r="A1461" t="str">
            <v>dene sop</v>
          </cell>
        </row>
        <row r="1462">
          <cell r="A1462" t="str">
            <v>depa and</v>
          </cell>
        </row>
        <row r="1463">
          <cell r="A1463" t="str">
            <v>dori jul</v>
          </cell>
        </row>
        <row r="1464">
          <cell r="A1464" t="str">
            <v>dubr herv</v>
          </cell>
        </row>
        <row r="1465">
          <cell r="A1465" t="str">
            <v>dubr hugo</v>
          </cell>
        </row>
        <row r="1466">
          <cell r="A1466" t="str">
            <v>ducr cor</v>
          </cell>
        </row>
        <row r="1467">
          <cell r="A1467" t="str">
            <v>dufr bar</v>
          </cell>
        </row>
        <row r="1468">
          <cell r="A1468" t="str">
            <v>dula mai</v>
          </cell>
        </row>
        <row r="1469">
          <cell r="A1469" t="str">
            <v>duma mat</v>
          </cell>
        </row>
        <row r="1470">
          <cell r="A1470" t="str">
            <v>ferr que</v>
          </cell>
        </row>
        <row r="1471">
          <cell r="A1471" t="str">
            <v>font and</v>
          </cell>
        </row>
        <row r="1472">
          <cell r="A1472" t="str">
            <v>fouc the</v>
          </cell>
        </row>
        <row r="1473">
          <cell r="A1473" t="str">
            <v>foul fra</v>
          </cell>
        </row>
        <row r="1474">
          <cell r="A1474" t="str">
            <v>gaec mel</v>
          </cell>
        </row>
        <row r="1475">
          <cell r="A1475" t="str">
            <v>gall flo</v>
          </cell>
        </row>
        <row r="1476">
          <cell r="A1476" t="str">
            <v>gaut ben</v>
          </cell>
        </row>
        <row r="1477">
          <cell r="A1477" t="str">
            <v>gira emi</v>
          </cell>
        </row>
        <row r="1478">
          <cell r="A1478" t="str">
            <v>gour fab</v>
          </cell>
        </row>
        <row r="1479">
          <cell r="A1479" t="str">
            <v>gril jac</v>
          </cell>
        </row>
        <row r="1480">
          <cell r="A1480" t="str">
            <v>grue gui</v>
          </cell>
        </row>
        <row r="1481">
          <cell r="A1481" t="str">
            <v>grue pas</v>
          </cell>
        </row>
        <row r="1482">
          <cell r="A1482" t="str">
            <v>guin aur</v>
          </cell>
        </row>
        <row r="1483">
          <cell r="A1483" t="str">
            <v>herb wil</v>
          </cell>
        </row>
        <row r="1484">
          <cell r="A1484" t="str">
            <v>houa ale</v>
          </cell>
        </row>
        <row r="1485">
          <cell r="A1485" t="str">
            <v>jaeg kev</v>
          </cell>
        </row>
        <row r="1486">
          <cell r="A1486" t="str">
            <v>joly ang</v>
          </cell>
        </row>
        <row r="1487">
          <cell r="A1487" t="str">
            <v>jung bra</v>
          </cell>
        </row>
        <row r="1488">
          <cell r="A1488" t="str">
            <v>khou yan</v>
          </cell>
        </row>
        <row r="1489">
          <cell r="A1489" t="str">
            <v>lach que</v>
          </cell>
        </row>
        <row r="1490">
          <cell r="A1490" t="str">
            <v>land kar</v>
          </cell>
        </row>
        <row r="1491">
          <cell r="A1491" t="str">
            <v>laur jul</v>
          </cell>
        </row>
        <row r="1492">
          <cell r="A1492" t="str">
            <v>leba gre</v>
          </cell>
        </row>
        <row r="1493">
          <cell r="A1493" t="str">
            <v>lebe jon</v>
          </cell>
        </row>
        <row r="1494">
          <cell r="A1494" t="str">
            <v>lech cle</v>
          </cell>
        </row>
        <row r="1495">
          <cell r="A1495" t="str">
            <v>lefe yan</v>
          </cell>
        </row>
        <row r="1496">
          <cell r="A1496" t="str">
            <v>lequ xav</v>
          </cell>
        </row>
        <row r="1497">
          <cell r="A1497" t="str">
            <v>liau mat</v>
          </cell>
        </row>
        <row r="1498">
          <cell r="A1498" t="str">
            <v>mach ant</v>
          </cell>
        </row>
        <row r="1499">
          <cell r="A1499" t="str">
            <v>mach mag</v>
          </cell>
        </row>
        <row r="1500">
          <cell r="A1500" t="str">
            <v>mano ani</v>
          </cell>
        </row>
        <row r="1501">
          <cell r="A1501" t="str">
            <v>merl ama</v>
          </cell>
        </row>
        <row r="1502">
          <cell r="A1502" t="str">
            <v>mete ant</v>
          </cell>
        </row>
        <row r="1503">
          <cell r="A1503" t="str">
            <v>mion jac</v>
          </cell>
        </row>
        <row r="1504">
          <cell r="A1504" t="str">
            <v>mora lio</v>
          </cell>
        </row>
        <row r="1505">
          <cell r="A1505" t="str">
            <v>nico adr</v>
          </cell>
        </row>
        <row r="1506">
          <cell r="A1506" t="str">
            <v>noua ant</v>
          </cell>
        </row>
        <row r="1507">
          <cell r="A1507" t="str">
            <v>occh ren</v>
          </cell>
        </row>
        <row r="1508">
          <cell r="A1508" t="str">
            <v>oogh cor</v>
          </cell>
        </row>
        <row r="1509">
          <cell r="A1509" t="str">
            <v>paqu leo</v>
          </cell>
        </row>
        <row r="1510">
          <cell r="A1510" t="str">
            <v>paqu mat</v>
          </cell>
        </row>
        <row r="1511">
          <cell r="A1511" t="str">
            <v>pasc ger</v>
          </cell>
        </row>
        <row r="1512">
          <cell r="A1512" t="str">
            <v>pasc max</v>
          </cell>
        </row>
        <row r="1513">
          <cell r="A1513" t="str">
            <v>pave mel</v>
          </cell>
        </row>
        <row r="1514">
          <cell r="A1514" t="str">
            <v>pell the</v>
          </cell>
        </row>
        <row r="1515">
          <cell r="A1515" t="str">
            <v>perl kev</v>
          </cell>
        </row>
        <row r="1516">
          <cell r="A1516" t="str">
            <v>perl loa</v>
          </cell>
        </row>
        <row r="1517">
          <cell r="A1517" t="str">
            <v>peti flor</v>
          </cell>
        </row>
        <row r="1518">
          <cell r="A1518" t="str">
            <v>peuv luc</v>
          </cell>
        </row>
        <row r="1519">
          <cell r="A1519" t="str">
            <v>peuv per</v>
          </cell>
        </row>
        <row r="1520">
          <cell r="A1520" t="str">
            <v>phil den</v>
          </cell>
        </row>
        <row r="1521">
          <cell r="A1521" t="str">
            <v>pinh mat</v>
          </cell>
        </row>
        <row r="1522">
          <cell r="A1522" t="str">
            <v>pino loi</v>
          </cell>
        </row>
        <row r="1523">
          <cell r="A1523" t="str">
            <v>poko ale</v>
          </cell>
        </row>
        <row r="1524">
          <cell r="A1524" t="str">
            <v>priv mel</v>
          </cell>
        </row>
        <row r="1525">
          <cell r="A1525" t="str">
            <v>prov pat</v>
          </cell>
        </row>
        <row r="1526">
          <cell r="A1526" t="str">
            <v>pucc cas</v>
          </cell>
        </row>
        <row r="1527">
          <cell r="A1527" t="str">
            <v>quin max</v>
          </cell>
        </row>
        <row r="1528">
          <cell r="A1528" t="str">
            <v>rama mat</v>
          </cell>
        </row>
        <row r="1529">
          <cell r="A1529" t="str">
            <v>rami car</v>
          </cell>
        </row>
        <row r="1530">
          <cell r="A1530" t="str">
            <v>remy loa</v>
          </cell>
        </row>
        <row r="1531">
          <cell r="A1531" t="str">
            <v>ries aym</v>
          </cell>
        </row>
        <row r="1532">
          <cell r="A1532" t="str">
            <v>riot ric</v>
          </cell>
        </row>
        <row r="1533">
          <cell r="A1533" t="str">
            <v>roma cam</v>
          </cell>
        </row>
        <row r="1534">
          <cell r="A1534" t="str">
            <v>rouc mon</v>
          </cell>
        </row>
        <row r="1535">
          <cell r="A1535" t="str">
            <v>roug vin</v>
          </cell>
        </row>
        <row r="1536">
          <cell r="A1536" t="str">
            <v>roux ant</v>
          </cell>
        </row>
        <row r="1537">
          <cell r="A1537" t="str">
            <v>ruse luc</v>
          </cell>
        </row>
        <row r="1538">
          <cell r="A1538" t="str">
            <v>salz jlu</v>
          </cell>
        </row>
        <row r="1539">
          <cell r="A1539" t="str">
            <v>sche bry</v>
          </cell>
        </row>
        <row r="1540">
          <cell r="A1540" t="str">
            <v>sess mar</v>
          </cell>
        </row>
        <row r="1541">
          <cell r="A1541" t="str">
            <v>simo ele</v>
          </cell>
        </row>
        <row r="1542">
          <cell r="A1542" t="str">
            <v>sore dyl</v>
          </cell>
        </row>
        <row r="1543">
          <cell r="A1543" t="str">
            <v>sow fla</v>
          </cell>
        </row>
        <row r="1544">
          <cell r="A1544" t="str">
            <v>sow ham</v>
          </cell>
        </row>
        <row r="1545">
          <cell r="A1545" t="str">
            <v>thib ale</v>
          </cell>
        </row>
        <row r="1546">
          <cell r="A1546" t="str">
            <v>thie luc</v>
          </cell>
        </row>
        <row r="1547">
          <cell r="A1547" t="str">
            <v>thio cat</v>
          </cell>
        </row>
        <row r="1548">
          <cell r="A1548" t="str">
            <v>toon joh</v>
          </cell>
        </row>
        <row r="1549">
          <cell r="A1549" t="str">
            <v>trav mat</v>
          </cell>
        </row>
        <row r="1550">
          <cell r="A1550" t="str">
            <v>tron max</v>
          </cell>
        </row>
        <row r="1551">
          <cell r="A1551" t="str">
            <v>vale luc</v>
          </cell>
        </row>
        <row r="1552">
          <cell r="A1552" t="str">
            <v>vale rud</v>
          </cell>
        </row>
        <row r="1553">
          <cell r="A1553" t="str">
            <v>vand rem</v>
          </cell>
        </row>
        <row r="1554">
          <cell r="A1554" t="str">
            <v>vann fra</v>
          </cell>
        </row>
        <row r="1555">
          <cell r="A1555" t="str">
            <v>verm fra</v>
          </cell>
        </row>
        <row r="1556">
          <cell r="A1556" t="str">
            <v>vibe seb</v>
          </cell>
        </row>
        <row r="1557">
          <cell r="A1557" t="str">
            <v>vigo luc</v>
          </cell>
        </row>
        <row r="1558">
          <cell r="A1558" t="str">
            <v>vill joe</v>
          </cell>
        </row>
        <row r="1559">
          <cell r="A1559" t="str">
            <v>waff arn</v>
          </cell>
        </row>
        <row r="1560">
          <cell r="A1560" t="str">
            <v>wein kar</v>
          </cell>
        </row>
        <row r="1561">
          <cell r="A1561" t="str">
            <v>yot ale</v>
          </cell>
        </row>
        <row r="1562">
          <cell r="A1562" t="str">
            <v>zoza seb</v>
          </cell>
        </row>
        <row r="1563">
          <cell r="A1563" t="str">
            <v>pern mat</v>
          </cell>
        </row>
        <row r="1564">
          <cell r="A1564" t="str">
            <v>modo thi</v>
          </cell>
        </row>
        <row r="1565">
          <cell r="A1565" t="str">
            <v>carn pau</v>
          </cell>
        </row>
        <row r="1566">
          <cell r="A1566" t="str">
            <v>guin bap</v>
          </cell>
        </row>
        <row r="1567">
          <cell r="A1567" t="str">
            <v>pere maxi</v>
          </cell>
        </row>
        <row r="1568">
          <cell r="A1568" t="str">
            <v>vall dam</v>
          </cell>
        </row>
        <row r="1569">
          <cell r="A1569" t="str">
            <v>amar fra</v>
          </cell>
        </row>
        <row r="1570">
          <cell r="A1570" t="str">
            <v>bail syl</v>
          </cell>
        </row>
        <row r="1571">
          <cell r="A1571" t="str">
            <v>bara pie</v>
          </cell>
        </row>
        <row r="1572">
          <cell r="A1572" t="str">
            <v>baud pat</v>
          </cell>
        </row>
        <row r="1573">
          <cell r="A1573" t="str">
            <v>belh ced</v>
          </cell>
        </row>
        <row r="1574">
          <cell r="A1574" t="str">
            <v>boca jor</v>
          </cell>
        </row>
        <row r="1575">
          <cell r="A1575" t="str">
            <v>bonn mat</v>
          </cell>
        </row>
        <row r="1576">
          <cell r="A1576" t="str">
            <v>bour syl</v>
          </cell>
        </row>
        <row r="1577">
          <cell r="A1577" t="str">
            <v>buge ant</v>
          </cell>
        </row>
        <row r="1578">
          <cell r="A1578" t="str">
            <v>chab mar</v>
          </cell>
        </row>
        <row r="1579">
          <cell r="A1579" t="str">
            <v>chal elo</v>
          </cell>
        </row>
        <row r="1580">
          <cell r="A1580" t="str">
            <v>chal mar</v>
          </cell>
        </row>
        <row r="1581">
          <cell r="A1581" t="str">
            <v>char and</v>
          </cell>
        </row>
        <row r="1582">
          <cell r="A1582" t="str">
            <v>char jcl</v>
          </cell>
        </row>
        <row r="1583">
          <cell r="A1583" t="str">
            <v>char max</v>
          </cell>
        </row>
        <row r="1584">
          <cell r="A1584" t="str">
            <v>char tho</v>
          </cell>
        </row>
        <row r="1585">
          <cell r="A1585" t="str">
            <v>chev noe</v>
          </cell>
        </row>
        <row r="1586">
          <cell r="A1586" t="str">
            <v>chon lau</v>
          </cell>
        </row>
        <row r="1587">
          <cell r="A1587" t="str">
            <v>delo ber</v>
          </cell>
        </row>
        <row r="1588">
          <cell r="A1588" t="str">
            <v>delo noa</v>
          </cell>
        </row>
        <row r="1589">
          <cell r="A1589" t="str">
            <v>desm emi</v>
          </cell>
        </row>
        <row r="1590">
          <cell r="A1590" t="str">
            <v>desm pie</v>
          </cell>
        </row>
        <row r="1591">
          <cell r="A1591" t="str">
            <v>devo luc</v>
          </cell>
        </row>
        <row r="1592">
          <cell r="A1592" t="str">
            <v>dupe lga</v>
          </cell>
        </row>
        <row r="1593">
          <cell r="A1593" t="str">
            <v>dupo yoh</v>
          </cell>
        </row>
        <row r="1594">
          <cell r="A1594" t="str">
            <v>dura jer</v>
          </cell>
        </row>
        <row r="1595">
          <cell r="A1595" t="str">
            <v>esca jer</v>
          </cell>
        </row>
        <row r="1596">
          <cell r="A1596" t="str">
            <v>faur mam</v>
          </cell>
        </row>
        <row r="1597">
          <cell r="A1597" t="str">
            <v>ferm kev</v>
          </cell>
        </row>
        <row r="1598">
          <cell r="A1598" t="str">
            <v>gory lau</v>
          </cell>
        </row>
        <row r="1599">
          <cell r="A1599" t="str">
            <v>gory rom</v>
          </cell>
        </row>
        <row r="1600">
          <cell r="A1600" t="str">
            <v>gouj seb</v>
          </cell>
        </row>
        <row r="1601">
          <cell r="A1601" t="str">
            <v>gour vin</v>
          </cell>
        </row>
        <row r="1602">
          <cell r="A1602" t="str">
            <v>guer cyr</v>
          </cell>
        </row>
        <row r="1603">
          <cell r="A1603" t="str">
            <v>guil cat</v>
          </cell>
        </row>
        <row r="1604">
          <cell r="A1604" t="str">
            <v>guil lea</v>
          </cell>
        </row>
        <row r="1605">
          <cell r="A1605" t="str">
            <v>gur ker</v>
          </cell>
        </row>
        <row r="1606">
          <cell r="A1606" t="str">
            <v>jacq tom</v>
          </cell>
        </row>
        <row r="1607">
          <cell r="A1607" t="str">
            <v>labe pat</v>
          </cell>
        </row>
        <row r="1608">
          <cell r="A1608" t="str">
            <v>labe rem</v>
          </cell>
        </row>
        <row r="1609">
          <cell r="A1609" t="str">
            <v>laur dan</v>
          </cell>
        </row>
        <row r="1610">
          <cell r="A1610" t="str">
            <v>lefa phi</v>
          </cell>
        </row>
        <row r="1611">
          <cell r="A1611" t="str">
            <v>lefr joh</v>
          </cell>
        </row>
        <row r="1612">
          <cell r="A1612" t="str">
            <v>leje pie</v>
          </cell>
        </row>
        <row r="1613">
          <cell r="A1613" t="str">
            <v>mail emi</v>
          </cell>
        </row>
        <row r="1614">
          <cell r="A1614" t="str">
            <v>malt gau</v>
          </cell>
        </row>
        <row r="1615">
          <cell r="A1615" t="str">
            <v>marc thi</v>
          </cell>
        </row>
        <row r="1616">
          <cell r="A1616" t="str">
            <v>mard the</v>
          </cell>
        </row>
        <row r="1617">
          <cell r="A1617" t="str">
            <v>maur eti</v>
          </cell>
        </row>
        <row r="1618">
          <cell r="A1618" t="str">
            <v>meun cel</v>
          </cell>
        </row>
        <row r="1619">
          <cell r="A1619" t="str">
            <v>mira tom</v>
          </cell>
        </row>
        <row r="1620">
          <cell r="A1620" t="str">
            <v>nic ste</v>
          </cell>
        </row>
        <row r="1621">
          <cell r="A1621" t="str">
            <v>peau seb</v>
          </cell>
        </row>
        <row r="1622">
          <cell r="A1622" t="str">
            <v>pere sab</v>
          </cell>
        </row>
        <row r="1623">
          <cell r="A1623" t="str">
            <v>peri emi</v>
          </cell>
        </row>
        <row r="1624">
          <cell r="A1624" t="str">
            <v>piti gab</v>
          </cell>
        </row>
        <row r="1625">
          <cell r="A1625" t="str">
            <v>rapa nico</v>
          </cell>
        </row>
        <row r="1626">
          <cell r="A1626" t="str">
            <v>rava rom</v>
          </cell>
        </row>
        <row r="1627">
          <cell r="A1627" t="str">
            <v>rey jul</v>
          </cell>
        </row>
        <row r="1628">
          <cell r="A1628" t="str">
            <v>rosi ama</v>
          </cell>
        </row>
        <row r="1629">
          <cell r="A1629" t="str">
            <v>scaf meg</v>
          </cell>
        </row>
        <row r="1630">
          <cell r="A1630" t="str">
            <v>scaf rom</v>
          </cell>
        </row>
        <row r="1631">
          <cell r="A1631" t="str">
            <v>thom ben</v>
          </cell>
        </row>
        <row r="1632">
          <cell r="A1632" t="str">
            <v>tixi pie</v>
          </cell>
        </row>
        <row r="1633">
          <cell r="A1633" t="str">
            <v>trio dav</v>
          </cell>
        </row>
        <row r="1634">
          <cell r="A1634" t="str">
            <v>turn jos</v>
          </cell>
        </row>
        <row r="1635">
          <cell r="A1635" t="str">
            <v>youn chr</v>
          </cell>
        </row>
        <row r="1636">
          <cell r="A1636" t="str">
            <v>cass seb</v>
          </cell>
        </row>
        <row r="1637">
          <cell r="A1637" t="str">
            <v>duma cyr</v>
          </cell>
        </row>
        <row r="1638">
          <cell r="A1638" t="str">
            <v>dupu emm</v>
          </cell>
        </row>
        <row r="1639">
          <cell r="A1639" t="str">
            <v>guet fab</v>
          </cell>
        </row>
        <row r="1640">
          <cell r="A1640" t="str">
            <v>lato pas</v>
          </cell>
        </row>
        <row r="1641">
          <cell r="A1641" t="str">
            <v>lemo ben</v>
          </cell>
        </row>
        <row r="1642">
          <cell r="A1642" t="str">
            <v>maur adr</v>
          </cell>
        </row>
        <row r="1643">
          <cell r="A1643" t="str">
            <v>plan dom</v>
          </cell>
        </row>
        <row r="1644">
          <cell r="A1644" t="str">
            <v>robi lau</v>
          </cell>
        </row>
        <row r="1645">
          <cell r="A1645" t="str">
            <v>verd sop</v>
          </cell>
        </row>
        <row r="1646">
          <cell r="A1646" t="str">
            <v>balo max</v>
          </cell>
        </row>
        <row r="1647">
          <cell r="A1647" t="str">
            <v>balo thi</v>
          </cell>
        </row>
        <row r="1648">
          <cell r="A1648" t="str">
            <v>beli seb</v>
          </cell>
        </row>
        <row r="1649">
          <cell r="A1649" t="str">
            <v>brus mic</v>
          </cell>
        </row>
        <row r="1650">
          <cell r="A1650" t="str">
            <v>coui arn</v>
          </cell>
        </row>
        <row r="1651">
          <cell r="A1651" t="str">
            <v>desc luc</v>
          </cell>
        </row>
        <row r="1652">
          <cell r="A1652" t="str">
            <v>gris jos</v>
          </cell>
        </row>
        <row r="1653">
          <cell r="A1653" t="str">
            <v>bern cle</v>
          </cell>
        </row>
        <row r="1654">
          <cell r="A1654" t="str">
            <v>beud ale</v>
          </cell>
        </row>
        <row r="1655">
          <cell r="A1655" t="str">
            <v>bore lou</v>
          </cell>
        </row>
        <row r="1656">
          <cell r="A1656" t="str">
            <v>boul mat</v>
          </cell>
        </row>
        <row r="1657">
          <cell r="A1657" t="str">
            <v>boul ant</v>
          </cell>
        </row>
        <row r="1658">
          <cell r="A1658" t="str">
            <v>bran lau</v>
          </cell>
        </row>
        <row r="1659">
          <cell r="A1659" t="str">
            <v>broc mat</v>
          </cell>
        </row>
        <row r="1660">
          <cell r="A1660" t="str">
            <v>coll cec</v>
          </cell>
        </row>
        <row r="1661">
          <cell r="A1661" t="str">
            <v>dall art</v>
          </cell>
        </row>
        <row r="1662">
          <cell r="A1662" t="str">
            <v>deba ana</v>
          </cell>
        </row>
        <row r="1663">
          <cell r="A1663" t="str">
            <v>deba sam</v>
          </cell>
        </row>
        <row r="1664">
          <cell r="A1664" t="str">
            <v>debo val</v>
          </cell>
        </row>
        <row r="1665">
          <cell r="A1665" t="str">
            <v>ducr ala</v>
          </cell>
        </row>
        <row r="1666">
          <cell r="A1666" t="str">
            <v>erns eri</v>
          </cell>
        </row>
        <row r="1667">
          <cell r="A1667" t="str">
            <v>fouy fra</v>
          </cell>
        </row>
        <row r="1668">
          <cell r="A1668" t="str">
            <v>frit oli</v>
          </cell>
        </row>
        <row r="1669">
          <cell r="A1669" t="str">
            <v>jean dom</v>
          </cell>
        </row>
        <row r="1670">
          <cell r="A1670" t="str">
            <v>lama cor</v>
          </cell>
        </row>
        <row r="1671">
          <cell r="A1671" t="str">
            <v>lama dor</v>
          </cell>
        </row>
        <row r="1672">
          <cell r="A1672" t="str">
            <v>lama mat</v>
          </cell>
        </row>
        <row r="1673">
          <cell r="A1673" t="str">
            <v>lema mar</v>
          </cell>
        </row>
        <row r="1674">
          <cell r="A1674" t="str">
            <v>lemo max</v>
          </cell>
        </row>
        <row r="1675">
          <cell r="A1675" t="str">
            <v>less luc</v>
          </cell>
        </row>
        <row r="1676">
          <cell r="A1676" t="str">
            <v>lhot cel</v>
          </cell>
        </row>
        <row r="1677">
          <cell r="A1677" t="str">
            <v>lieg tho</v>
          </cell>
        </row>
        <row r="1678">
          <cell r="A1678" t="str">
            <v>macq rem</v>
          </cell>
        </row>
        <row r="1679">
          <cell r="A1679" t="str">
            <v>marc ric</v>
          </cell>
        </row>
        <row r="1680">
          <cell r="A1680" t="str">
            <v>mart cel</v>
          </cell>
        </row>
        <row r="1681">
          <cell r="A1681" t="str">
            <v>mass rol</v>
          </cell>
        </row>
        <row r="1682">
          <cell r="A1682" t="str">
            <v>maur seb</v>
          </cell>
        </row>
        <row r="1683">
          <cell r="A1683" t="str">
            <v>more hen</v>
          </cell>
        </row>
        <row r="1684">
          <cell r="A1684" t="str">
            <v>peli mat</v>
          </cell>
        </row>
        <row r="1685">
          <cell r="A1685" t="str">
            <v>peli phi</v>
          </cell>
        </row>
        <row r="1686">
          <cell r="A1686" t="str">
            <v>perr jus</v>
          </cell>
        </row>
        <row r="1687">
          <cell r="A1687" t="str">
            <v>peti jfr</v>
          </cell>
        </row>
        <row r="1688">
          <cell r="A1688" t="str">
            <v>prot ala</v>
          </cell>
        </row>
        <row r="1689">
          <cell r="A1689" t="str">
            <v>ramb cor</v>
          </cell>
        </row>
        <row r="1690">
          <cell r="A1690" t="str">
            <v>regn rom</v>
          </cell>
        </row>
        <row r="1691">
          <cell r="A1691" t="str">
            <v>rein bap</v>
          </cell>
        </row>
        <row r="1692">
          <cell r="A1692" t="str">
            <v>roye ale</v>
          </cell>
        </row>
        <row r="1693">
          <cell r="A1693" t="str">
            <v>sanc jcl</v>
          </cell>
        </row>
        <row r="1694">
          <cell r="A1694" t="str">
            <v>sard chr</v>
          </cell>
        </row>
        <row r="1695">
          <cell r="A1695" t="str">
            <v>somn rem</v>
          </cell>
        </row>
        <row r="1696">
          <cell r="A1696" t="str">
            <v>szpo nic</v>
          </cell>
        </row>
        <row r="1697">
          <cell r="A1697" t="str">
            <v>tous nic</v>
          </cell>
        </row>
        <row r="1698">
          <cell r="A1698" t="str">
            <v>vois hug</v>
          </cell>
        </row>
        <row r="1699">
          <cell r="A1699" t="str">
            <v>vois max</v>
          </cell>
        </row>
        <row r="1700">
          <cell r="A1700" t="str">
            <v>algi gui</v>
          </cell>
        </row>
        <row r="1701">
          <cell r="A1701" t="str">
            <v>alva flo</v>
          </cell>
        </row>
        <row r="1702">
          <cell r="A1702" t="str">
            <v>amar jul</v>
          </cell>
        </row>
        <row r="1703">
          <cell r="A1703" t="str">
            <v>anfr ant</v>
          </cell>
        </row>
        <row r="1704">
          <cell r="A1704" t="str">
            <v>ange thi</v>
          </cell>
        </row>
        <row r="1705">
          <cell r="A1705" t="str">
            <v>barb jul</v>
          </cell>
        </row>
        <row r="1706">
          <cell r="A1706" t="str">
            <v>bast gab</v>
          </cell>
        </row>
        <row r="1707">
          <cell r="A1707" t="str">
            <v>baud rom</v>
          </cell>
        </row>
        <row r="1708">
          <cell r="A1708" t="str">
            <v>baud pau</v>
          </cell>
        </row>
        <row r="1709">
          <cell r="A1709" t="str">
            <v>bekh myr</v>
          </cell>
        </row>
        <row r="1710">
          <cell r="A1710" t="str">
            <v>bekh sar</v>
          </cell>
        </row>
        <row r="1711">
          <cell r="A1711" t="str">
            <v>belm you</v>
          </cell>
        </row>
        <row r="1712">
          <cell r="A1712" t="str">
            <v>bena gil</v>
          </cell>
        </row>
        <row r="1713">
          <cell r="A1713" t="str">
            <v>berta lau</v>
          </cell>
        </row>
        <row r="1714">
          <cell r="A1714" t="str">
            <v>bert tho</v>
          </cell>
        </row>
        <row r="1715">
          <cell r="A1715" t="str">
            <v>bert ren</v>
          </cell>
        </row>
        <row r="1716">
          <cell r="A1716" t="str">
            <v>beso dam</v>
          </cell>
        </row>
        <row r="1717">
          <cell r="A1717" t="str">
            <v>beso lou</v>
          </cell>
        </row>
        <row r="1718">
          <cell r="A1718" t="str">
            <v>beun aur</v>
          </cell>
        </row>
        <row r="1719">
          <cell r="A1719" t="str">
            <v>bian mar</v>
          </cell>
        </row>
        <row r="1720">
          <cell r="A1720" t="str">
            <v>bism ugo</v>
          </cell>
        </row>
        <row r="1721">
          <cell r="A1721" t="str">
            <v>blon cor</v>
          </cell>
        </row>
        <row r="1722">
          <cell r="A1722" t="str">
            <v>boul bri</v>
          </cell>
        </row>
        <row r="1723">
          <cell r="A1723" t="str">
            <v>boul flo</v>
          </cell>
        </row>
        <row r="1724">
          <cell r="A1724" t="str">
            <v>bour flo</v>
          </cell>
        </row>
        <row r="1725">
          <cell r="A1725" t="str">
            <v>bour jea</v>
          </cell>
        </row>
        <row r="1726">
          <cell r="A1726" t="str">
            <v>bout phi</v>
          </cell>
        </row>
        <row r="1727">
          <cell r="A1727" t="str">
            <v>bria nat</v>
          </cell>
        </row>
        <row r="1728">
          <cell r="A1728" t="str">
            <v>bure seb</v>
          </cell>
        </row>
        <row r="1729">
          <cell r="A1729" t="str">
            <v>cade mar</v>
          </cell>
        </row>
        <row r="1730">
          <cell r="A1730" t="str">
            <v>capr jul</v>
          </cell>
        </row>
        <row r="1731">
          <cell r="A1731" t="str">
            <v>caro ber</v>
          </cell>
        </row>
        <row r="1732">
          <cell r="A1732" t="str">
            <v>carr sar</v>
          </cell>
        </row>
        <row r="1733">
          <cell r="A1733" t="str">
            <v>chab uly</v>
          </cell>
        </row>
        <row r="1734">
          <cell r="A1734" t="str">
            <v>char phi</v>
          </cell>
        </row>
        <row r="1735">
          <cell r="A1735" t="str">
            <v>chas thi</v>
          </cell>
        </row>
        <row r="1736">
          <cell r="A1736" t="str">
            <v>chau rom</v>
          </cell>
        </row>
        <row r="1737">
          <cell r="A1737" t="str">
            <v>clem jul</v>
          </cell>
        </row>
        <row r="1738">
          <cell r="A1738" t="str">
            <v>cole enz</v>
          </cell>
        </row>
        <row r="1739">
          <cell r="A1739" t="str">
            <v>coli san</v>
          </cell>
        </row>
        <row r="1740">
          <cell r="A1740" t="str">
            <v>coor oli</v>
          </cell>
        </row>
        <row r="1741">
          <cell r="A1741" t="str">
            <v>cort lud</v>
          </cell>
        </row>
        <row r="1742">
          <cell r="A1742" t="str">
            <v>coti max</v>
          </cell>
        </row>
        <row r="1743">
          <cell r="A1743" t="str">
            <v>cour pie</v>
          </cell>
        </row>
        <row r="1744">
          <cell r="A1744" t="str">
            <v>dabe phi</v>
          </cell>
        </row>
        <row r="1745">
          <cell r="A1745" t="str">
            <v>de so mic</v>
          </cell>
        </row>
        <row r="1746">
          <cell r="A1746" t="str">
            <v>di ma max</v>
          </cell>
        </row>
        <row r="1747">
          <cell r="A1747" t="str">
            <v>didi cle</v>
          </cell>
        </row>
        <row r="1748">
          <cell r="A1748" t="str">
            <v>didi jcl</v>
          </cell>
        </row>
        <row r="1749">
          <cell r="A1749" t="str">
            <v>didi kev</v>
          </cell>
        </row>
        <row r="1750">
          <cell r="A1750" t="str">
            <v>didi pat</v>
          </cell>
        </row>
        <row r="1751">
          <cell r="A1751" t="str">
            <v>douc ben</v>
          </cell>
        </row>
        <row r="1752">
          <cell r="A1752" t="str">
            <v>dubo fre</v>
          </cell>
        </row>
        <row r="1753">
          <cell r="A1753" t="str">
            <v>dubu jam</v>
          </cell>
        </row>
        <row r="1754">
          <cell r="A1754" t="str">
            <v>dupu ala</v>
          </cell>
        </row>
        <row r="1755">
          <cell r="A1755" t="str">
            <v>dupu art</v>
          </cell>
        </row>
        <row r="1756">
          <cell r="A1756" t="str">
            <v>dura erw</v>
          </cell>
        </row>
        <row r="1757">
          <cell r="A1757" t="str">
            <v>edel tho</v>
          </cell>
        </row>
        <row r="1758">
          <cell r="A1758" t="str">
            <v>fagi max</v>
          </cell>
        </row>
        <row r="1759">
          <cell r="A1759" t="str">
            <v>fauc cle</v>
          </cell>
        </row>
        <row r="1760">
          <cell r="A1760" t="str">
            <v>fauc geo</v>
          </cell>
        </row>
        <row r="1761">
          <cell r="A1761" t="str">
            <v>fogu mat</v>
          </cell>
        </row>
        <row r="1762">
          <cell r="A1762" t="str">
            <v>fouq ale</v>
          </cell>
        </row>
        <row r="1763">
          <cell r="A1763" t="str">
            <v>gabr bas</v>
          </cell>
        </row>
        <row r="1764">
          <cell r="A1764" t="str">
            <v>garc adr</v>
          </cell>
        </row>
        <row r="1765">
          <cell r="A1765" t="str">
            <v>gaub flo</v>
          </cell>
        </row>
        <row r="1766">
          <cell r="A1766" t="str">
            <v>gilb tip</v>
          </cell>
        </row>
        <row r="1767">
          <cell r="A1767" t="str">
            <v>gira via</v>
          </cell>
        </row>
        <row r="1768">
          <cell r="A1768" t="str">
            <v>goda nic</v>
          </cell>
        </row>
        <row r="1769">
          <cell r="A1769" t="str">
            <v>goix mic</v>
          </cell>
        </row>
        <row r="1770">
          <cell r="A1770" t="str">
            <v>goui jfr</v>
          </cell>
        </row>
        <row r="1771">
          <cell r="A1771" t="str">
            <v>guen rap</v>
          </cell>
        </row>
        <row r="1772">
          <cell r="A1772" t="str">
            <v>guer dom</v>
          </cell>
        </row>
        <row r="1773">
          <cell r="A1773" t="str">
            <v>heno pie</v>
          </cell>
        </row>
        <row r="1774">
          <cell r="A1774" t="str">
            <v>hida ewa</v>
          </cell>
        </row>
        <row r="1775">
          <cell r="A1775" t="str">
            <v>hida rya</v>
          </cell>
        </row>
        <row r="1776">
          <cell r="A1776" t="str">
            <v>hoar jor</v>
          </cell>
        </row>
        <row r="1777">
          <cell r="A1777" t="str">
            <v>hoer erw</v>
          </cell>
        </row>
        <row r="1778">
          <cell r="A1778" t="str">
            <v>hoer joh</v>
          </cell>
        </row>
        <row r="1779">
          <cell r="A1779" t="str">
            <v>lato ana</v>
          </cell>
        </row>
        <row r="1780">
          <cell r="A1780" t="str">
            <v>lato chr</v>
          </cell>
        </row>
        <row r="1781">
          <cell r="A1781" t="str">
            <v>lato gae</v>
          </cell>
        </row>
        <row r="1782">
          <cell r="A1782" t="str">
            <v>lato jas</v>
          </cell>
        </row>
        <row r="1783">
          <cell r="A1783" t="str">
            <v>laum cel</v>
          </cell>
        </row>
        <row r="1784">
          <cell r="A1784" t="str">
            <v>laum hub</v>
          </cell>
        </row>
        <row r="1785">
          <cell r="A1785" t="str">
            <v>laum syl</v>
          </cell>
        </row>
        <row r="1786">
          <cell r="A1786" t="str">
            <v>laus jer</v>
          </cell>
        </row>
        <row r="1787">
          <cell r="A1787" t="str">
            <v>lava cle</v>
          </cell>
        </row>
        <row r="1788">
          <cell r="A1788" t="str">
            <v>le fl pat</v>
          </cell>
        </row>
        <row r="1789">
          <cell r="A1789" t="str">
            <v>le go phi</v>
          </cell>
        </row>
        <row r="1790">
          <cell r="A1790" t="str">
            <v>le he gui</v>
          </cell>
        </row>
        <row r="1791">
          <cell r="A1791" t="str">
            <v>le he nic</v>
          </cell>
        </row>
        <row r="1792">
          <cell r="A1792" t="str">
            <v>lema ale</v>
          </cell>
        </row>
        <row r="1793">
          <cell r="A1793" t="str">
            <v>leno ale</v>
          </cell>
        </row>
        <row r="1794">
          <cell r="A1794" t="str">
            <v>leno max</v>
          </cell>
        </row>
        <row r="1795">
          <cell r="A1795" t="str">
            <v>lese phi</v>
          </cell>
        </row>
        <row r="1796">
          <cell r="A1796" t="str">
            <v>leto arn</v>
          </cell>
        </row>
        <row r="1797">
          <cell r="A1797" t="str">
            <v>loye fab</v>
          </cell>
        </row>
        <row r="1798">
          <cell r="A1798" t="str">
            <v>lync chr</v>
          </cell>
        </row>
        <row r="1799">
          <cell r="A1799" t="str">
            <v>marc rob</v>
          </cell>
        </row>
        <row r="1800">
          <cell r="A1800" t="str">
            <v>mart jul</v>
          </cell>
        </row>
        <row r="1801">
          <cell r="A1801" t="str">
            <v>maud jcl</v>
          </cell>
        </row>
        <row r="1802">
          <cell r="A1802" t="str">
            <v>meye val</v>
          </cell>
        </row>
        <row r="1803">
          <cell r="A1803" t="str">
            <v>mons fra</v>
          </cell>
        </row>
        <row r="1804">
          <cell r="A1804" t="str">
            <v>moun ant</v>
          </cell>
        </row>
        <row r="1805">
          <cell r="A1805" t="str">
            <v>niem dim</v>
          </cell>
        </row>
        <row r="1806">
          <cell r="A1806" t="str">
            <v>niem phi</v>
          </cell>
        </row>
        <row r="1807">
          <cell r="A1807" t="str">
            <v>nieu flo</v>
          </cell>
        </row>
        <row r="1808">
          <cell r="A1808" t="str">
            <v>ocha max</v>
          </cell>
        </row>
        <row r="1809">
          <cell r="A1809" t="str">
            <v>page the</v>
          </cell>
        </row>
        <row r="1810">
          <cell r="A1810" t="str">
            <v>parp lou</v>
          </cell>
        </row>
        <row r="1811">
          <cell r="A1811" t="str">
            <v>pola jea</v>
          </cell>
        </row>
        <row r="1812">
          <cell r="A1812" t="str">
            <v>pray pas</v>
          </cell>
        </row>
        <row r="1813">
          <cell r="A1813" t="str">
            <v>quat jim</v>
          </cell>
        </row>
        <row r="1814">
          <cell r="A1814" t="str">
            <v>rand bru</v>
          </cell>
        </row>
        <row r="1815">
          <cell r="A1815" t="str">
            <v>reza lau</v>
          </cell>
        </row>
        <row r="1816">
          <cell r="A1816" t="str">
            <v>ribe flo</v>
          </cell>
        </row>
        <row r="1817">
          <cell r="A1817" t="str">
            <v>rodo san</v>
          </cell>
        </row>
        <row r="1818">
          <cell r="A1818" t="str">
            <v>rodr adr</v>
          </cell>
        </row>
        <row r="1819">
          <cell r="A1819" t="str">
            <v>rouz fab</v>
          </cell>
        </row>
        <row r="1820">
          <cell r="A1820" t="str">
            <v>rove ale</v>
          </cell>
        </row>
        <row r="1821">
          <cell r="A1821" t="str">
            <v>rove man</v>
          </cell>
        </row>
        <row r="1822">
          <cell r="A1822" t="str">
            <v>roy jul</v>
          </cell>
        </row>
        <row r="1823">
          <cell r="A1823" t="str">
            <v>salm rap</v>
          </cell>
        </row>
        <row r="1824">
          <cell r="A1824" t="str">
            <v>sarr ant</v>
          </cell>
        </row>
        <row r="1825">
          <cell r="A1825" t="str">
            <v>sasd tan</v>
          </cell>
        </row>
        <row r="1826">
          <cell r="A1826" t="str">
            <v>saul ala</v>
          </cell>
        </row>
        <row r="1827">
          <cell r="A1827" t="str">
            <v>saul car</v>
          </cell>
        </row>
        <row r="1828">
          <cell r="A1828" t="str">
            <v>saul fra</v>
          </cell>
        </row>
        <row r="1829">
          <cell r="A1829" t="str">
            <v>savo ade</v>
          </cell>
        </row>
        <row r="1830">
          <cell r="A1830" t="str">
            <v>scap eva</v>
          </cell>
        </row>
        <row r="1831">
          <cell r="A1831" t="str">
            <v>skrz fra</v>
          </cell>
        </row>
        <row r="1832">
          <cell r="A1832" t="str">
            <v>souc que</v>
          </cell>
        </row>
        <row r="1833">
          <cell r="A1833" t="str">
            <v>taha mae</v>
          </cell>
        </row>
        <row r="1834">
          <cell r="A1834" t="str">
            <v>tamb mic</v>
          </cell>
        </row>
        <row r="1835">
          <cell r="A1835" t="str">
            <v>tamb nic</v>
          </cell>
        </row>
        <row r="1836">
          <cell r="A1836" t="str">
            <v>thie ber</v>
          </cell>
        </row>
        <row r="1837">
          <cell r="A1837" t="str">
            <v>till tom</v>
          </cell>
        </row>
        <row r="1838">
          <cell r="A1838" t="str">
            <v>tour kev</v>
          </cell>
        </row>
        <row r="1839">
          <cell r="A1839" t="str">
            <v>tour oli</v>
          </cell>
        </row>
        <row r="1840">
          <cell r="A1840" t="str">
            <v>vene lau</v>
          </cell>
        </row>
        <row r="1841">
          <cell r="A1841" t="str">
            <v>vier enz</v>
          </cell>
        </row>
        <row r="1842">
          <cell r="A1842" t="str">
            <v>vill nic</v>
          </cell>
        </row>
        <row r="1843">
          <cell r="A1843" t="str">
            <v>ysem fab</v>
          </cell>
        </row>
        <row r="1844">
          <cell r="A1844" t="str">
            <v>ysem pau</v>
          </cell>
        </row>
        <row r="1845">
          <cell r="A1845" t="str">
            <v>deho cec</v>
          </cell>
        </row>
        <row r="1846">
          <cell r="A1846" t="str">
            <v>bida adr</v>
          </cell>
        </row>
        <row r="1847">
          <cell r="A1847" t="str">
            <v>boch tip</v>
          </cell>
        </row>
        <row r="1848">
          <cell r="A1848" t="str">
            <v>boud mat</v>
          </cell>
        </row>
        <row r="1849">
          <cell r="A1849" t="str">
            <v>boul lou</v>
          </cell>
        </row>
        <row r="1850">
          <cell r="A1850" t="str">
            <v>bour ant</v>
          </cell>
        </row>
        <row r="1851">
          <cell r="A1851" t="str">
            <v>brum rem</v>
          </cell>
        </row>
        <row r="1852">
          <cell r="A1852" t="str">
            <v>cham neo</v>
          </cell>
        </row>
        <row r="1853">
          <cell r="A1853" t="str">
            <v>clem ced</v>
          </cell>
        </row>
        <row r="1854">
          <cell r="A1854" t="str">
            <v>comb mat</v>
          </cell>
        </row>
        <row r="1855">
          <cell r="A1855" t="str">
            <v>dall rem</v>
          </cell>
        </row>
        <row r="1856">
          <cell r="A1856" t="str">
            <v>elza ada</v>
          </cell>
        </row>
        <row r="1857">
          <cell r="A1857" t="str">
            <v>hern leo</v>
          </cell>
        </row>
        <row r="1858">
          <cell r="A1858" t="str">
            <v>kand pie</v>
          </cell>
        </row>
        <row r="1859">
          <cell r="A1859" t="str">
            <v>leva joh</v>
          </cell>
        </row>
        <row r="1860">
          <cell r="A1860" t="str">
            <v>lhot nat</v>
          </cell>
        </row>
        <row r="1861">
          <cell r="A1861" t="str">
            <v>louv tho</v>
          </cell>
        </row>
        <row r="1862">
          <cell r="A1862" t="str">
            <v>mary leo</v>
          </cell>
        </row>
        <row r="1863">
          <cell r="A1863" t="str">
            <v>mass lyn</v>
          </cell>
        </row>
        <row r="1864">
          <cell r="A1864" t="str">
            <v>mass mic</v>
          </cell>
        </row>
        <row r="1865">
          <cell r="A1865" t="str">
            <v>mass pas</v>
          </cell>
        </row>
        <row r="1866">
          <cell r="A1866" t="str">
            <v>now eli</v>
          </cell>
        </row>
        <row r="1867">
          <cell r="A1867" t="str">
            <v>palu ale</v>
          </cell>
        </row>
        <row r="1868">
          <cell r="A1868" t="str">
            <v>pica lau</v>
          </cell>
        </row>
        <row r="1869">
          <cell r="A1869" t="str">
            <v>prog sac</v>
          </cell>
        </row>
        <row r="1870">
          <cell r="A1870" t="str">
            <v>rich ben</v>
          </cell>
        </row>
        <row r="1871">
          <cell r="A1871" t="str">
            <v>rule rom</v>
          </cell>
        </row>
        <row r="1872">
          <cell r="A1872" t="str">
            <v>serr rom</v>
          </cell>
        </row>
        <row r="1873">
          <cell r="A1873" t="str">
            <v>sust jus</v>
          </cell>
        </row>
        <row r="1874">
          <cell r="A1874" t="str">
            <v>zagh zak</v>
          </cell>
        </row>
        <row r="1875">
          <cell r="A1875" t="str">
            <v>auvr flo</v>
          </cell>
        </row>
        <row r="1876">
          <cell r="A1876" t="str">
            <v>beck ala</v>
          </cell>
        </row>
        <row r="1877">
          <cell r="A1877" t="str">
            <v>beck did</v>
          </cell>
        </row>
        <row r="1878">
          <cell r="A1878" t="str">
            <v>benb dam</v>
          </cell>
        </row>
        <row r="1879">
          <cell r="A1879" t="str">
            <v>bern lau</v>
          </cell>
        </row>
        <row r="1880">
          <cell r="A1880" t="str">
            <v>bers ant</v>
          </cell>
        </row>
        <row r="1881">
          <cell r="A1881" t="str">
            <v>bers aur</v>
          </cell>
        </row>
        <row r="1882">
          <cell r="A1882" t="str">
            <v>bigo mic</v>
          </cell>
        </row>
        <row r="1883">
          <cell r="A1883" t="str">
            <v>bord geo</v>
          </cell>
        </row>
        <row r="1884">
          <cell r="A1884" t="str">
            <v>boya flo</v>
          </cell>
        </row>
        <row r="1885">
          <cell r="A1885" t="str">
            <v>boya pat</v>
          </cell>
        </row>
        <row r="1886">
          <cell r="A1886" t="str">
            <v>brac ale</v>
          </cell>
        </row>
        <row r="1887">
          <cell r="A1887" t="str">
            <v>braf sam</v>
          </cell>
        </row>
        <row r="1888">
          <cell r="A1888" t="str">
            <v>bran mel</v>
          </cell>
        </row>
        <row r="1889">
          <cell r="A1889" t="str">
            <v>carl cle</v>
          </cell>
        </row>
        <row r="1890">
          <cell r="A1890" t="str">
            <v>celi yal</v>
          </cell>
        </row>
        <row r="1891">
          <cell r="A1891" t="str">
            <v>chab axe</v>
          </cell>
        </row>
        <row r="1892">
          <cell r="A1892" t="str">
            <v>cham dam</v>
          </cell>
        </row>
        <row r="1893">
          <cell r="A1893" t="str">
            <v>chat mel</v>
          </cell>
        </row>
        <row r="1894">
          <cell r="A1894" t="str">
            <v>chie nic</v>
          </cell>
        </row>
        <row r="1895">
          <cell r="A1895" t="str">
            <v>cous adr</v>
          </cell>
        </row>
        <row r="1896">
          <cell r="A1896" t="str">
            <v>devi bap</v>
          </cell>
        </row>
        <row r="1897">
          <cell r="A1897" t="str">
            <v>devi sab</v>
          </cell>
        </row>
        <row r="1898">
          <cell r="A1898" t="str">
            <v>ducr lau</v>
          </cell>
        </row>
        <row r="1899">
          <cell r="A1899" t="str">
            <v>elia aud</v>
          </cell>
        </row>
        <row r="1900">
          <cell r="A1900" t="str">
            <v>elia eri</v>
          </cell>
        </row>
        <row r="1901">
          <cell r="A1901" t="str">
            <v>elia tho</v>
          </cell>
        </row>
        <row r="1902">
          <cell r="A1902" t="str">
            <v>elis edw</v>
          </cell>
        </row>
        <row r="1903">
          <cell r="A1903" t="str">
            <v>etev yoa</v>
          </cell>
        </row>
        <row r="1904">
          <cell r="A1904" t="str">
            <v>fesz fra</v>
          </cell>
        </row>
        <row r="1905">
          <cell r="A1905" t="str">
            <v>flor eri</v>
          </cell>
        </row>
        <row r="1906">
          <cell r="A1906" t="str">
            <v>fort thi</v>
          </cell>
        </row>
        <row r="1907">
          <cell r="A1907" t="str">
            <v>fris mat</v>
          </cell>
        </row>
        <row r="1908">
          <cell r="A1908" t="str">
            <v>fris pie</v>
          </cell>
        </row>
        <row r="1909">
          <cell r="A1909" t="str">
            <v>gaut lor</v>
          </cell>
        </row>
        <row r="1910">
          <cell r="A1910" t="str">
            <v>gher thi</v>
          </cell>
        </row>
        <row r="1911">
          <cell r="A1911" t="str">
            <v>gira flo</v>
          </cell>
        </row>
        <row r="1912">
          <cell r="A1912" t="str">
            <v>gira jpi</v>
          </cell>
        </row>
        <row r="1913">
          <cell r="A1913" t="str">
            <v>giro dav</v>
          </cell>
        </row>
        <row r="1914">
          <cell r="A1914" t="str">
            <v>gran jpi</v>
          </cell>
        </row>
        <row r="1915">
          <cell r="A1915" t="str">
            <v>guer ana</v>
          </cell>
        </row>
        <row r="1916">
          <cell r="A1916" t="str">
            <v>huge jba</v>
          </cell>
        </row>
        <row r="1917">
          <cell r="A1917" t="str">
            <v>huge phi</v>
          </cell>
        </row>
        <row r="1918">
          <cell r="A1918" t="str">
            <v>huge que</v>
          </cell>
        </row>
        <row r="1919">
          <cell r="A1919" t="str">
            <v>jacq mat</v>
          </cell>
        </row>
        <row r="1920">
          <cell r="A1920" t="str">
            <v>lahi cyp</v>
          </cell>
        </row>
        <row r="1921">
          <cell r="A1921" t="str">
            <v>le na cle</v>
          </cell>
        </row>
        <row r="1922">
          <cell r="A1922" t="str">
            <v>legh ima</v>
          </cell>
        </row>
        <row r="1923">
          <cell r="A1923" t="str">
            <v>legh mou</v>
          </cell>
        </row>
        <row r="1924">
          <cell r="A1924" t="str">
            <v>legh yas</v>
          </cell>
        </row>
        <row r="1925">
          <cell r="A1925" t="str">
            <v>leme rem</v>
          </cell>
        </row>
        <row r="1926">
          <cell r="A1926" t="str">
            <v>lepl yve</v>
          </cell>
        </row>
        <row r="1927">
          <cell r="A1927" t="str">
            <v>lepo ton</v>
          </cell>
        </row>
        <row r="1928">
          <cell r="A1928" t="str">
            <v>lope pab</v>
          </cell>
        </row>
        <row r="1929">
          <cell r="A1929" t="str">
            <v>made nic</v>
          </cell>
        </row>
        <row r="1930">
          <cell r="A1930" t="str">
            <v>marc mat</v>
          </cell>
        </row>
        <row r="1931">
          <cell r="A1931" t="str">
            <v>marl loi</v>
          </cell>
        </row>
        <row r="1932">
          <cell r="A1932" t="str">
            <v>marq mel</v>
          </cell>
        </row>
        <row r="1933">
          <cell r="A1933" t="str">
            <v>mart ser</v>
          </cell>
        </row>
        <row r="1934">
          <cell r="A1934" t="str">
            <v>math gui</v>
          </cell>
        </row>
        <row r="1935">
          <cell r="A1935" t="str">
            <v>mill mar</v>
          </cell>
        </row>
        <row r="1936">
          <cell r="A1936" t="str">
            <v>monm ant</v>
          </cell>
        </row>
        <row r="1937">
          <cell r="A1937" t="str">
            <v>morg mat</v>
          </cell>
        </row>
        <row r="1938">
          <cell r="A1938" t="str">
            <v>morl jul</v>
          </cell>
        </row>
        <row r="1939">
          <cell r="A1939" t="str">
            <v>mula fel</v>
          </cell>
        </row>
        <row r="1940">
          <cell r="A1940" t="str">
            <v>nesm ber</v>
          </cell>
        </row>
        <row r="1941">
          <cell r="A1941" t="str">
            <v>neve meh</v>
          </cell>
        </row>
        <row r="1942">
          <cell r="A1942" t="str">
            <v>nowa max</v>
          </cell>
        </row>
        <row r="1943">
          <cell r="A1943" t="str">
            <v>pasc nic</v>
          </cell>
        </row>
        <row r="1944">
          <cell r="A1944" t="str">
            <v>pasc vin</v>
          </cell>
        </row>
        <row r="1945">
          <cell r="A1945" t="str">
            <v>pell phi</v>
          </cell>
        </row>
        <row r="1946">
          <cell r="A1946" t="str">
            <v>pell yan</v>
          </cell>
        </row>
        <row r="1947">
          <cell r="A1947" t="str">
            <v>pone cec</v>
          </cell>
        </row>
        <row r="1948">
          <cell r="A1948" t="str">
            <v>pone cyr</v>
          </cell>
        </row>
        <row r="1949">
          <cell r="A1949" t="str">
            <v>pone tim</v>
          </cell>
        </row>
        <row r="1950">
          <cell r="A1950" t="str">
            <v>pone xav</v>
          </cell>
        </row>
        <row r="1951">
          <cell r="A1951" t="str">
            <v>poup cle</v>
          </cell>
        </row>
        <row r="1952">
          <cell r="A1952" t="str">
            <v>poup val</v>
          </cell>
        </row>
        <row r="1953">
          <cell r="A1953" t="str">
            <v>prog mat</v>
          </cell>
        </row>
        <row r="1954">
          <cell r="A1954" t="str">
            <v>puc chr</v>
          </cell>
        </row>
        <row r="1955">
          <cell r="A1955" t="str">
            <v>rena iva</v>
          </cell>
        </row>
        <row r="1956">
          <cell r="A1956" t="str">
            <v>rizz seb</v>
          </cell>
        </row>
        <row r="1957">
          <cell r="A1957" t="str">
            <v>scho jon</v>
          </cell>
        </row>
        <row r="1958">
          <cell r="A1958" t="str">
            <v>sinc xav</v>
          </cell>
        </row>
        <row r="1959">
          <cell r="A1959" t="str">
            <v>souf gwe</v>
          </cell>
        </row>
        <row r="1960">
          <cell r="A1960" t="str">
            <v>souf ire</v>
          </cell>
        </row>
        <row r="1961">
          <cell r="A1961" t="str">
            <v>ster hug</v>
          </cell>
        </row>
        <row r="1962">
          <cell r="A1962" t="str">
            <v>ster sim</v>
          </cell>
        </row>
        <row r="1963">
          <cell r="A1963" t="str">
            <v>szal bog</v>
          </cell>
        </row>
        <row r="1964">
          <cell r="A1964" t="str">
            <v>tako mat</v>
          </cell>
        </row>
        <row r="1965">
          <cell r="A1965" t="str">
            <v>tiss med</v>
          </cell>
        </row>
        <row r="1966">
          <cell r="A1966" t="str">
            <v>turk gre</v>
          </cell>
        </row>
        <row r="1967">
          <cell r="A1967" t="str">
            <v>turk jer</v>
          </cell>
        </row>
        <row r="1968">
          <cell r="A1968" t="str">
            <v>vido fre</v>
          </cell>
        </row>
        <row r="1969">
          <cell r="A1969" t="str">
            <v>vido mar</v>
          </cell>
        </row>
        <row r="1970">
          <cell r="A1970" t="str">
            <v>viel mel</v>
          </cell>
        </row>
        <row r="1971">
          <cell r="A1971" t="str">
            <v>vill chr</v>
          </cell>
        </row>
        <row r="1972">
          <cell r="A1972" t="str">
            <v>vill rom</v>
          </cell>
        </row>
        <row r="1973">
          <cell r="A1973" t="str">
            <v>vrai rap</v>
          </cell>
        </row>
        <row r="1974">
          <cell r="A1974" t="str">
            <v>brul pas</v>
          </cell>
        </row>
        <row r="1975">
          <cell r="A1975" t="str">
            <v>souc yoa</v>
          </cell>
        </row>
        <row r="1976">
          <cell r="A1976" t="str">
            <v>sous sil</v>
          </cell>
        </row>
        <row r="1977">
          <cell r="A1977" t="str">
            <v>vaut rom</v>
          </cell>
        </row>
        <row r="1978">
          <cell r="A1978" t="str">
            <v>zoli rem</v>
          </cell>
        </row>
        <row r="1979">
          <cell r="A1979" t="str">
            <v>bens seb</v>
          </cell>
        </row>
        <row r="1980">
          <cell r="A1980" t="str">
            <v>boui nic</v>
          </cell>
        </row>
        <row r="1981">
          <cell r="A1981" t="str">
            <v>broc ant</v>
          </cell>
        </row>
        <row r="1982">
          <cell r="A1982" t="str">
            <v>cout tan</v>
          </cell>
        </row>
        <row r="1983">
          <cell r="A1983" t="str">
            <v>dos s joa</v>
          </cell>
        </row>
        <row r="1984">
          <cell r="A1984" t="str">
            <v>ego phi</v>
          </cell>
        </row>
        <row r="1985">
          <cell r="A1985" t="str">
            <v>fomb eri</v>
          </cell>
        </row>
        <row r="1986">
          <cell r="A1986" t="str">
            <v>lebr chr</v>
          </cell>
        </row>
        <row r="1987">
          <cell r="A1987" t="str">
            <v>leco cla</v>
          </cell>
        </row>
        <row r="1988">
          <cell r="A1988" t="str">
            <v>lof lio</v>
          </cell>
        </row>
        <row r="1989">
          <cell r="A1989" t="str">
            <v>raff mat</v>
          </cell>
        </row>
        <row r="1990">
          <cell r="A1990" t="str">
            <v>wisn bor</v>
          </cell>
        </row>
        <row r="1991">
          <cell r="A1991" t="str">
            <v>gast chr</v>
          </cell>
        </row>
        <row r="1992">
          <cell r="A1992" t="str">
            <v>gast ren</v>
          </cell>
        </row>
        <row r="1993">
          <cell r="A1993" t="str">
            <v>saun fra</v>
          </cell>
        </row>
        <row r="1994">
          <cell r="A1994" t="str">
            <v>teys thi</v>
          </cell>
        </row>
        <row r="1995">
          <cell r="A1995" t="str">
            <v>cham yan</v>
          </cell>
        </row>
        <row r="1996">
          <cell r="A1996" t="str">
            <v>cinc jea</v>
          </cell>
        </row>
        <row r="1997">
          <cell r="A1997" t="str">
            <v>gerv thi</v>
          </cell>
        </row>
        <row r="1998">
          <cell r="A1998" t="str">
            <v>joly jer</v>
          </cell>
        </row>
        <row r="1999">
          <cell r="A1999" t="str">
            <v>maro rob</v>
          </cell>
        </row>
        <row r="2000">
          <cell r="A2000" t="str">
            <v>autr oli</v>
          </cell>
        </row>
        <row r="2001">
          <cell r="A2001" t="str">
            <v>bedn mic</v>
          </cell>
        </row>
        <row r="2002">
          <cell r="A2002" t="str">
            <v>blon flo</v>
          </cell>
        </row>
        <row r="2003">
          <cell r="A2003" t="str">
            <v>blon jea</v>
          </cell>
        </row>
        <row r="2004">
          <cell r="A2004" t="str">
            <v>deca dav</v>
          </cell>
        </row>
        <row r="2005">
          <cell r="A2005" t="str">
            <v>dese aur</v>
          </cell>
        </row>
        <row r="2006">
          <cell r="A2006" t="str">
            <v>desm fra</v>
          </cell>
        </row>
        <row r="2007">
          <cell r="A2007" t="str">
            <v>desm jul</v>
          </cell>
        </row>
        <row r="2008">
          <cell r="A2008" t="str">
            <v>fabr jea</v>
          </cell>
        </row>
        <row r="2009">
          <cell r="A2009" t="str">
            <v>fern lud</v>
          </cell>
        </row>
        <row r="2010">
          <cell r="A2010" t="str">
            <v>gils fre</v>
          </cell>
        </row>
        <row r="2011">
          <cell r="A2011" t="str">
            <v>goup ale</v>
          </cell>
        </row>
        <row r="2012">
          <cell r="A2012" t="str">
            <v>guil tae</v>
          </cell>
        </row>
        <row r="2013">
          <cell r="A2013" t="str">
            <v>lago jul</v>
          </cell>
        </row>
        <row r="2014">
          <cell r="A2014" t="str">
            <v>lege eri</v>
          </cell>
        </row>
        <row r="2015">
          <cell r="A2015" t="str">
            <v>perr rog</v>
          </cell>
        </row>
        <row r="2016">
          <cell r="A2016" t="str">
            <v>szmo syl</v>
          </cell>
        </row>
        <row r="2017">
          <cell r="A2017" t="str">
            <v>balo jer</v>
          </cell>
        </row>
        <row r="2018">
          <cell r="A2018" t="str">
            <v>dasi ale</v>
          </cell>
        </row>
        <row r="2019">
          <cell r="A2019" t="str">
            <v>dubr her</v>
          </cell>
        </row>
        <row r="2020">
          <cell r="A2020" t="str">
            <v>dubr hug</v>
          </cell>
        </row>
        <row r="2021">
          <cell r="A2021" t="str">
            <v>dupl geo</v>
          </cell>
        </row>
        <row r="2022">
          <cell r="A2022" t="str">
            <v>perr vir</v>
          </cell>
        </row>
        <row r="2023">
          <cell r="A2023" t="str">
            <v>rimm fra</v>
          </cell>
        </row>
        <row r="2024">
          <cell r="A2024" t="str">
            <v>salv jer</v>
          </cell>
        </row>
        <row r="2025">
          <cell r="A2025" t="str">
            <v>so bon</v>
          </cell>
        </row>
        <row r="2026">
          <cell r="A2026" t="str">
            <v>verd bry</v>
          </cell>
        </row>
        <row r="2027">
          <cell r="A2027" t="str">
            <v>ange did</v>
          </cell>
        </row>
        <row r="2028">
          <cell r="A2028" t="str">
            <v>bars luc</v>
          </cell>
        </row>
        <row r="2029">
          <cell r="A2029" t="str">
            <v>bell her</v>
          </cell>
        </row>
        <row r="2030">
          <cell r="A2030" t="str">
            <v>bevi fra</v>
          </cell>
        </row>
        <row r="2031">
          <cell r="A2031" t="str">
            <v>bevi ric</v>
          </cell>
        </row>
        <row r="2032">
          <cell r="A2032" t="str">
            <v>boye jul</v>
          </cell>
        </row>
        <row r="2033">
          <cell r="A2033" t="str">
            <v>caho ser</v>
          </cell>
        </row>
        <row r="2034">
          <cell r="A2034" t="str">
            <v>card fab</v>
          </cell>
        </row>
        <row r="2035">
          <cell r="A2035" t="str">
            <v>card gui</v>
          </cell>
        </row>
        <row r="2036">
          <cell r="A2036" t="str">
            <v>cour gil</v>
          </cell>
        </row>
        <row r="2037">
          <cell r="A2037" t="str">
            <v>cout ric</v>
          </cell>
        </row>
        <row r="2038">
          <cell r="A2038" t="str">
            <v>enge arn</v>
          </cell>
        </row>
        <row r="2039">
          <cell r="A2039" t="str">
            <v>joli pat</v>
          </cell>
        </row>
        <row r="2040">
          <cell r="A2040" t="str">
            <v>mari fab</v>
          </cell>
        </row>
        <row r="2041">
          <cell r="A2041" t="str">
            <v>mart thie</v>
          </cell>
        </row>
        <row r="2042">
          <cell r="A2042" t="str">
            <v>mart jef</v>
          </cell>
        </row>
        <row r="2043">
          <cell r="A2043" t="str">
            <v>more ale</v>
          </cell>
        </row>
        <row r="2044">
          <cell r="A2044" t="str">
            <v>more yan</v>
          </cell>
        </row>
        <row r="2045">
          <cell r="A2045" t="str">
            <v>pire dav</v>
          </cell>
        </row>
        <row r="2046">
          <cell r="A2046" t="str">
            <v>poli ton</v>
          </cell>
        </row>
        <row r="2047">
          <cell r="A2047" t="str">
            <v>vuar yan</v>
          </cell>
        </row>
        <row r="2048">
          <cell r="A2048" t="str">
            <v>bert bas</v>
          </cell>
        </row>
        <row r="2049">
          <cell r="A2049" t="str">
            <v>bode ric</v>
          </cell>
        </row>
        <row r="2050">
          <cell r="A2050" t="str">
            <v>boye luc</v>
          </cell>
        </row>
        <row r="2051">
          <cell r="A2051" t="str">
            <v>bure mat</v>
          </cell>
        </row>
        <row r="2052">
          <cell r="A2052" t="str">
            <v>cloo nic</v>
          </cell>
        </row>
        <row r="2053">
          <cell r="A2053" t="str">
            <v>dugo gre</v>
          </cell>
        </row>
        <row r="2054">
          <cell r="A2054" t="str">
            <v>dugo nat</v>
          </cell>
        </row>
        <row r="2055">
          <cell r="A2055" t="str">
            <v>gibe vin</v>
          </cell>
        </row>
        <row r="2056">
          <cell r="A2056" t="str">
            <v>goda cla</v>
          </cell>
        </row>
        <row r="2057">
          <cell r="A2057" t="str">
            <v>lamb geo</v>
          </cell>
        </row>
        <row r="2058">
          <cell r="A2058" t="str">
            <v>mamo sam</v>
          </cell>
        </row>
        <row r="2059">
          <cell r="A2059" t="str">
            <v>merl chr</v>
          </cell>
        </row>
        <row r="2060">
          <cell r="A2060" t="str">
            <v>moci pas</v>
          </cell>
        </row>
        <row r="2061">
          <cell r="A2061" t="str">
            <v>raou ray</v>
          </cell>
        </row>
        <row r="2062">
          <cell r="A2062" t="str">
            <v>rebe bri</v>
          </cell>
        </row>
        <row r="2063">
          <cell r="A2063" t="str">
            <v>rich pau</v>
          </cell>
        </row>
        <row r="2064">
          <cell r="A2064" t="str">
            <v>wall flo</v>
          </cell>
        </row>
        <row r="2065">
          <cell r="A2065" t="str">
            <v>wall jus</v>
          </cell>
        </row>
        <row r="2066">
          <cell r="A2066" t="str">
            <v>adal thi</v>
          </cell>
        </row>
        <row r="2067">
          <cell r="A2067" t="str">
            <v>auti ced</v>
          </cell>
        </row>
        <row r="2068">
          <cell r="A2068" t="str">
            <v>bonn fre</v>
          </cell>
        </row>
        <row r="2069">
          <cell r="A2069" t="str">
            <v>bray chr</v>
          </cell>
        </row>
        <row r="2070">
          <cell r="A2070" t="str">
            <v>chut que</v>
          </cell>
        </row>
        <row r="2071">
          <cell r="A2071" t="str">
            <v>daut lio</v>
          </cell>
        </row>
        <row r="2072">
          <cell r="A2072" t="str">
            <v>dela lau</v>
          </cell>
        </row>
        <row r="2073">
          <cell r="A2073" t="str">
            <v>deso val</v>
          </cell>
        </row>
        <row r="2074">
          <cell r="A2074" t="str">
            <v>dezu rom</v>
          </cell>
        </row>
        <row r="2075">
          <cell r="A2075" t="str">
            <v>diot ger</v>
          </cell>
        </row>
        <row r="2076">
          <cell r="A2076" t="str">
            <v>dos s cor</v>
          </cell>
        </row>
        <row r="2077">
          <cell r="A2077" t="str">
            <v>fois ber</v>
          </cell>
        </row>
        <row r="2078">
          <cell r="A2078" t="str">
            <v>lebe fra</v>
          </cell>
        </row>
        <row r="2079">
          <cell r="A2079" t="str">
            <v>luca gau</v>
          </cell>
        </row>
        <row r="2080">
          <cell r="A2080" t="str">
            <v>maug pas</v>
          </cell>
        </row>
        <row r="2081">
          <cell r="A2081" t="str">
            <v>mont pau</v>
          </cell>
        </row>
        <row r="2082">
          <cell r="A2082" t="str">
            <v>mont thi</v>
          </cell>
        </row>
        <row r="2083">
          <cell r="A2083" t="str">
            <v>mori gmi</v>
          </cell>
        </row>
        <row r="2084">
          <cell r="A2084" t="str">
            <v>parq aro</v>
          </cell>
        </row>
        <row r="2085">
          <cell r="A2085" t="str">
            <v>peti oli</v>
          </cell>
        </row>
        <row r="2086">
          <cell r="A2086" t="str">
            <v>roui fra</v>
          </cell>
        </row>
        <row r="2087">
          <cell r="A2087" t="str">
            <v>roui gre</v>
          </cell>
        </row>
        <row r="2088">
          <cell r="A2088" t="str">
            <v>rouv jch</v>
          </cell>
        </row>
        <row r="2089">
          <cell r="A2089" t="str">
            <v>adou mic</v>
          </cell>
        </row>
        <row r="2090">
          <cell r="A2090" t="str">
            <v>agen jer</v>
          </cell>
        </row>
        <row r="2091">
          <cell r="A2091" t="str">
            <v>andr que</v>
          </cell>
        </row>
        <row r="2092">
          <cell r="A2092" t="str">
            <v>anfr cle</v>
          </cell>
        </row>
        <row r="2093">
          <cell r="A2093" t="str">
            <v>anfr vir</v>
          </cell>
        </row>
        <row r="2094">
          <cell r="A2094" t="str">
            <v>bord max</v>
          </cell>
        </row>
        <row r="2095">
          <cell r="A2095" t="str">
            <v>buir kil</v>
          </cell>
        </row>
        <row r="2096">
          <cell r="A2096" t="str">
            <v>caca cha</v>
          </cell>
        </row>
        <row r="2097">
          <cell r="A2097" t="str">
            <v>caca dim</v>
          </cell>
        </row>
        <row r="2098">
          <cell r="A2098" t="str">
            <v>cand mar</v>
          </cell>
        </row>
        <row r="2099">
          <cell r="A2099" t="str">
            <v>cant fra</v>
          </cell>
        </row>
        <row r="2100">
          <cell r="A2100" t="str">
            <v>casa seb</v>
          </cell>
        </row>
        <row r="2101">
          <cell r="A2101" t="str">
            <v>chai chr</v>
          </cell>
        </row>
        <row r="2102">
          <cell r="A2102" t="str">
            <v>chai rom</v>
          </cell>
        </row>
        <row r="2103">
          <cell r="A2103" t="str">
            <v>chas mel</v>
          </cell>
        </row>
        <row r="2104">
          <cell r="A2104" t="str">
            <v>chen lae</v>
          </cell>
        </row>
        <row r="2105">
          <cell r="A2105" t="str">
            <v>chen nat</v>
          </cell>
        </row>
        <row r="2106">
          <cell r="A2106" t="str">
            <v>cok adi</v>
          </cell>
        </row>
        <row r="2107">
          <cell r="A2107" t="str">
            <v>cok gio</v>
          </cell>
        </row>
        <row r="2108">
          <cell r="A2108" t="str">
            <v>cok isa</v>
          </cell>
        </row>
        <row r="2109">
          <cell r="A2109" t="str">
            <v>cok jud</v>
          </cell>
        </row>
        <row r="2110">
          <cell r="A2110" t="str">
            <v>cok lou</v>
          </cell>
        </row>
        <row r="2111">
          <cell r="A2111" t="str">
            <v>cok nic</v>
          </cell>
        </row>
        <row r="2112">
          <cell r="A2112" t="str">
            <v>cola mat</v>
          </cell>
        </row>
        <row r="2113">
          <cell r="A2113" t="str">
            <v>cola ste</v>
          </cell>
        </row>
        <row r="2114">
          <cell r="A2114" t="str">
            <v>come fab</v>
          </cell>
        </row>
        <row r="2115">
          <cell r="A2115" t="str">
            <v>dade mic</v>
          </cell>
        </row>
        <row r="2116">
          <cell r="A2116" t="str">
            <v>de sa mic</v>
          </cell>
        </row>
        <row r="2117">
          <cell r="A2117" t="str">
            <v>dema jac</v>
          </cell>
        </row>
        <row r="2118">
          <cell r="A2118" t="str">
            <v>dena bap</v>
          </cell>
        </row>
        <row r="2119">
          <cell r="A2119" t="str">
            <v>djou syr</v>
          </cell>
        </row>
        <row r="2120">
          <cell r="A2120" t="str">
            <v>dos r tip</v>
          </cell>
        </row>
        <row r="2121">
          <cell r="A2121" t="str">
            <v>dupe lou</v>
          </cell>
        </row>
        <row r="2122">
          <cell r="A2122" t="str">
            <v>ferr vin</v>
          </cell>
        </row>
        <row r="2123">
          <cell r="A2123" t="str">
            <v>fevr pat</v>
          </cell>
        </row>
        <row r="2124">
          <cell r="A2124" t="str">
            <v>folt ali</v>
          </cell>
        </row>
        <row r="2125">
          <cell r="A2125" t="str">
            <v>frei pas</v>
          </cell>
        </row>
        <row r="2126">
          <cell r="A2126" t="str">
            <v>gail car</v>
          </cell>
        </row>
        <row r="2127">
          <cell r="A2127" t="str">
            <v>gail mel</v>
          </cell>
        </row>
        <row r="2128">
          <cell r="A2128" t="str">
            <v>gail fre</v>
          </cell>
        </row>
        <row r="2129">
          <cell r="A2129" t="str">
            <v>gill phi</v>
          </cell>
        </row>
        <row r="2130">
          <cell r="A2130" t="str">
            <v>gren car</v>
          </cell>
        </row>
        <row r="2131">
          <cell r="A2131" t="str">
            <v>gren nic</v>
          </cell>
        </row>
        <row r="2132">
          <cell r="A2132" t="str">
            <v>guer mat</v>
          </cell>
        </row>
        <row r="2133">
          <cell r="A2133" t="str">
            <v>guit val</v>
          </cell>
        </row>
        <row r="2134">
          <cell r="A2134" t="str">
            <v>huyg nat</v>
          </cell>
        </row>
        <row r="2135">
          <cell r="A2135" t="str">
            <v>huyg yan</v>
          </cell>
        </row>
        <row r="2136">
          <cell r="A2136" t="str">
            <v>jaco tom</v>
          </cell>
        </row>
        <row r="2137">
          <cell r="A2137" t="str">
            <v>jadi gui</v>
          </cell>
        </row>
        <row r="2138">
          <cell r="A2138" t="str">
            <v>jama jma</v>
          </cell>
        </row>
        <row r="2139">
          <cell r="A2139" t="str">
            <v>jour fan</v>
          </cell>
        </row>
        <row r="2140">
          <cell r="A2140" t="str">
            <v>jour jul</v>
          </cell>
        </row>
        <row r="2141">
          <cell r="A2141" t="str">
            <v>jour pat</v>
          </cell>
        </row>
        <row r="2142">
          <cell r="A2142" t="str">
            <v>laig ton</v>
          </cell>
        </row>
        <row r="2143">
          <cell r="A2143" t="str">
            <v>land seb</v>
          </cell>
        </row>
        <row r="2144">
          <cell r="A2144" t="str">
            <v>leco oli</v>
          </cell>
        </row>
        <row r="2145">
          <cell r="A2145" t="str">
            <v>leje emi</v>
          </cell>
        </row>
        <row r="2146">
          <cell r="A2146" t="str">
            <v>mand fab</v>
          </cell>
        </row>
        <row r="2147">
          <cell r="A2147" t="str">
            <v>mart que</v>
          </cell>
        </row>
        <row r="2148">
          <cell r="A2148" t="str">
            <v>mass seb</v>
          </cell>
        </row>
        <row r="2149">
          <cell r="A2149" t="str">
            <v>mene lau</v>
          </cell>
        </row>
        <row r="2150">
          <cell r="A2150" t="str">
            <v>meng hug</v>
          </cell>
        </row>
        <row r="2151">
          <cell r="A2151" t="str">
            <v>mino ewa</v>
          </cell>
        </row>
        <row r="2152">
          <cell r="A2152" t="str">
            <v>mont dom</v>
          </cell>
        </row>
        <row r="2153">
          <cell r="A2153" t="str">
            <v>mont flo</v>
          </cell>
        </row>
        <row r="2154">
          <cell r="A2154" t="str">
            <v>mour ste</v>
          </cell>
        </row>
        <row r="2155">
          <cell r="A2155" t="str">
            <v>mour max</v>
          </cell>
        </row>
        <row r="2156">
          <cell r="A2156" t="str">
            <v>muss adr</v>
          </cell>
        </row>
        <row r="2157">
          <cell r="A2157" t="str">
            <v>naug ben</v>
          </cell>
        </row>
        <row r="2158">
          <cell r="A2158" t="str">
            <v>pann vin</v>
          </cell>
        </row>
        <row r="2159">
          <cell r="A2159" t="str">
            <v>perb ger</v>
          </cell>
        </row>
        <row r="2160">
          <cell r="A2160" t="str">
            <v>peti ben</v>
          </cell>
        </row>
        <row r="2161">
          <cell r="A2161" t="str">
            <v>peti ger</v>
          </cell>
        </row>
        <row r="2162">
          <cell r="A2162" t="str">
            <v>pin jim</v>
          </cell>
        </row>
        <row r="2163">
          <cell r="A2163" t="str">
            <v>pogn did</v>
          </cell>
        </row>
        <row r="2164">
          <cell r="A2164" t="str">
            <v>poir seb</v>
          </cell>
        </row>
        <row r="2165">
          <cell r="A2165" t="str">
            <v>pour cla</v>
          </cell>
        </row>
        <row r="2166">
          <cell r="A2166" t="str">
            <v>prig ant</v>
          </cell>
        </row>
        <row r="2167">
          <cell r="A2167" t="str">
            <v>rako toa</v>
          </cell>
        </row>
        <row r="2168">
          <cell r="A2168" t="str">
            <v>rena jph</v>
          </cell>
        </row>
        <row r="2169">
          <cell r="A2169" t="str">
            <v>rive cor</v>
          </cell>
        </row>
        <row r="2170">
          <cell r="A2170" t="str">
            <v>sarr bra</v>
          </cell>
        </row>
        <row r="2171">
          <cell r="A2171" t="str">
            <v>sauv the</v>
          </cell>
        </row>
        <row r="2172">
          <cell r="A2172" t="str">
            <v>serr phi</v>
          </cell>
        </row>
        <row r="2173">
          <cell r="A2173" t="str">
            <v>sore ric</v>
          </cell>
        </row>
        <row r="2174">
          <cell r="A2174" t="str">
            <v>tave ben</v>
          </cell>
        </row>
        <row r="2175">
          <cell r="A2175" t="str">
            <v>tlem luc</v>
          </cell>
        </row>
        <row r="2176">
          <cell r="A2176" t="str">
            <v>zeis jac</v>
          </cell>
        </row>
        <row r="2177">
          <cell r="A2177" t="str">
            <v>alla thi</v>
          </cell>
        </row>
        <row r="2178">
          <cell r="A2178" t="str">
            <v>andr did</v>
          </cell>
        </row>
        <row r="2179">
          <cell r="A2179" t="str">
            <v>arno fre</v>
          </cell>
        </row>
        <row r="2180">
          <cell r="A2180" t="str">
            <v>baek herv</v>
          </cell>
        </row>
        <row r="2181">
          <cell r="A2181" t="str">
            <v>bail lau</v>
          </cell>
        </row>
        <row r="2182">
          <cell r="A2182" t="str">
            <v>bemb jos</v>
          </cell>
        </row>
        <row r="2183">
          <cell r="A2183" t="str">
            <v>benc ily</v>
          </cell>
        </row>
        <row r="2184">
          <cell r="A2184" t="str">
            <v>benc ine</v>
          </cell>
        </row>
        <row r="2185">
          <cell r="A2185" t="str">
            <v>benc moh</v>
          </cell>
        </row>
        <row r="2186">
          <cell r="A2186" t="str">
            <v>bonh phi</v>
          </cell>
        </row>
        <row r="2187">
          <cell r="A2187" t="str">
            <v>bouc pie</v>
          </cell>
        </row>
        <row r="2188">
          <cell r="A2188" t="str">
            <v>caro jpi</v>
          </cell>
        </row>
        <row r="2189">
          <cell r="A2189" t="str">
            <v>chin sot</v>
          </cell>
        </row>
        <row r="2190">
          <cell r="A2190" t="str">
            <v>deca alv</v>
          </cell>
        </row>
        <row r="2191">
          <cell r="A2191" t="str">
            <v>dour kev</v>
          </cell>
        </row>
        <row r="2192">
          <cell r="A2192" t="str">
            <v>gaio fer</v>
          </cell>
        </row>
        <row r="2193">
          <cell r="A2193" t="str">
            <v>gava jpi</v>
          </cell>
        </row>
        <row r="2194">
          <cell r="A2194" t="str">
            <v>gril lau</v>
          </cell>
        </row>
        <row r="2195">
          <cell r="A2195" t="str">
            <v>jarl fra</v>
          </cell>
        </row>
        <row r="2196">
          <cell r="A2196" t="str">
            <v>kieu gui</v>
          </cell>
        </row>
        <row r="2197">
          <cell r="A2197" t="str">
            <v>lain yve</v>
          </cell>
        </row>
        <row r="2198">
          <cell r="A2198" t="str">
            <v>lamb ale</v>
          </cell>
        </row>
        <row r="2199">
          <cell r="A2199" t="str">
            <v>lort tan</v>
          </cell>
        </row>
        <row r="2200">
          <cell r="A2200" t="str">
            <v>lotz dom</v>
          </cell>
        </row>
        <row r="2201">
          <cell r="A2201" t="str">
            <v>luqu cat</v>
          </cell>
        </row>
        <row r="2202">
          <cell r="A2202" t="str">
            <v>mend vic</v>
          </cell>
        </row>
        <row r="2203">
          <cell r="A2203" t="str">
            <v>nogu jul</v>
          </cell>
        </row>
        <row r="2204">
          <cell r="A2204" t="str">
            <v>noye mar</v>
          </cell>
        </row>
        <row r="2205">
          <cell r="A2205" t="str">
            <v>pelo jer</v>
          </cell>
        </row>
        <row r="2206">
          <cell r="A2206" t="str">
            <v>rezi tar</v>
          </cell>
        </row>
        <row r="2207">
          <cell r="A2207" t="str">
            <v>rezi zak</v>
          </cell>
        </row>
        <row r="2208">
          <cell r="A2208" t="str">
            <v>risb lau</v>
          </cell>
        </row>
        <row r="2209">
          <cell r="A2209" t="str">
            <v>sohi max</v>
          </cell>
        </row>
        <row r="2210">
          <cell r="A2210" t="str">
            <v>trie edw</v>
          </cell>
        </row>
        <row r="2211">
          <cell r="A2211" t="str">
            <v>bonj pat</v>
          </cell>
        </row>
        <row r="2212">
          <cell r="A2212" t="str">
            <v>chap vin</v>
          </cell>
        </row>
        <row r="2213">
          <cell r="A2213" t="str">
            <v>esco pat</v>
          </cell>
        </row>
        <row r="2214">
          <cell r="A2214" t="str">
            <v>etta tew</v>
          </cell>
        </row>
        <row r="2215">
          <cell r="A2215" t="str">
            <v>hing hen</v>
          </cell>
        </row>
        <row r="2216">
          <cell r="A2216" t="str">
            <v>huoi sok</v>
          </cell>
        </row>
        <row r="2217">
          <cell r="A2217" t="str">
            <v>huoi tra</v>
          </cell>
        </row>
        <row r="2218">
          <cell r="A2218" t="str">
            <v>huyn muo</v>
          </cell>
        </row>
        <row r="2219">
          <cell r="A2219" t="str">
            <v>jeud jcl</v>
          </cell>
        </row>
        <row r="2220">
          <cell r="A2220" t="str">
            <v>lade jpi</v>
          </cell>
        </row>
        <row r="2221">
          <cell r="A2221" t="str">
            <v>lepa mic</v>
          </cell>
        </row>
        <row r="2222">
          <cell r="A2222" t="str">
            <v>ly est</v>
          </cell>
        </row>
        <row r="2223">
          <cell r="A2223" t="str">
            <v>ly jul</v>
          </cell>
        </row>
        <row r="2224">
          <cell r="A2224" t="str">
            <v>mara las</v>
          </cell>
        </row>
        <row r="2225">
          <cell r="A2225" t="str">
            <v>maur dav</v>
          </cell>
        </row>
        <row r="2226">
          <cell r="A2226" t="str">
            <v>paye fre</v>
          </cell>
        </row>
        <row r="2227">
          <cell r="A2227" t="str">
            <v>pede fra</v>
          </cell>
        </row>
        <row r="2228">
          <cell r="A2228" t="str">
            <v>peti syl</v>
          </cell>
        </row>
        <row r="2229">
          <cell r="A2229" t="str">
            <v>ragg geo</v>
          </cell>
        </row>
        <row r="2230">
          <cell r="A2230" t="str">
            <v>sene did</v>
          </cell>
        </row>
        <row r="2231">
          <cell r="A2231" t="str">
            <v>sohi guy</v>
          </cell>
        </row>
        <row r="2232">
          <cell r="A2232" t="str">
            <v>tarr phi</v>
          </cell>
        </row>
        <row r="2233">
          <cell r="A2233" t="str">
            <v>this cla</v>
          </cell>
        </row>
        <row r="2234">
          <cell r="A2234" t="str">
            <v>tual yan</v>
          </cell>
        </row>
        <row r="2235">
          <cell r="A2235" t="str">
            <v>vong pai</v>
          </cell>
        </row>
        <row r="2236">
          <cell r="A2236" t="str">
            <v>bail phi</v>
          </cell>
        </row>
        <row r="2237">
          <cell r="A2237" t="str">
            <v>barb ant</v>
          </cell>
        </row>
        <row r="2238">
          <cell r="A2238" t="str">
            <v>barb max</v>
          </cell>
        </row>
        <row r="2239">
          <cell r="A2239" t="str">
            <v>bass eli</v>
          </cell>
        </row>
        <row r="2240">
          <cell r="A2240" t="str">
            <v>beco jul</v>
          </cell>
        </row>
        <row r="2241">
          <cell r="A2241" t="str">
            <v>belv jul</v>
          </cell>
        </row>
        <row r="2242">
          <cell r="A2242" t="str">
            <v>bert chr</v>
          </cell>
        </row>
        <row r="2243">
          <cell r="A2243" t="str">
            <v>bert chl</v>
          </cell>
        </row>
        <row r="2244">
          <cell r="A2244" t="str">
            <v>bonn joh</v>
          </cell>
        </row>
        <row r="2245">
          <cell r="A2245" t="str">
            <v>boto chr</v>
          </cell>
        </row>
        <row r="2246">
          <cell r="A2246" t="str">
            <v>bouv bri</v>
          </cell>
        </row>
        <row r="2247">
          <cell r="A2247" t="str">
            <v>breh oce</v>
          </cell>
        </row>
        <row r="2248">
          <cell r="A2248" t="str">
            <v>brun mel</v>
          </cell>
        </row>
        <row r="2249">
          <cell r="A2249" t="str">
            <v>bure cel</v>
          </cell>
        </row>
        <row r="2250">
          <cell r="A2250" t="str">
            <v>buys vin</v>
          </cell>
        </row>
        <row r="2251">
          <cell r="A2251" t="str">
            <v>cane lau</v>
          </cell>
        </row>
        <row r="2252">
          <cell r="A2252" t="str">
            <v>caro cec</v>
          </cell>
        </row>
        <row r="2253">
          <cell r="A2253" t="str">
            <v>carr ale</v>
          </cell>
        </row>
        <row r="2254">
          <cell r="A2254" t="str">
            <v>carr ant</v>
          </cell>
        </row>
        <row r="2255">
          <cell r="A2255" t="str">
            <v>cart emi</v>
          </cell>
        </row>
        <row r="2256">
          <cell r="A2256" t="str">
            <v>cate mat</v>
          </cell>
        </row>
        <row r="2257">
          <cell r="A2257" t="str">
            <v>cate tom</v>
          </cell>
        </row>
        <row r="2258">
          <cell r="A2258" t="str">
            <v>chir bru</v>
          </cell>
        </row>
        <row r="2259">
          <cell r="A2259" t="str">
            <v>cocq axe</v>
          </cell>
        </row>
        <row r="2260">
          <cell r="A2260" t="str">
            <v>cord adr</v>
          </cell>
        </row>
        <row r="2261">
          <cell r="A2261" t="str">
            <v>cordi car</v>
          </cell>
        </row>
        <row r="2262">
          <cell r="A2262" t="str">
            <v>cord car</v>
          </cell>
        </row>
        <row r="2263">
          <cell r="A2263" t="str">
            <v>cott gab</v>
          </cell>
        </row>
        <row r="2264">
          <cell r="A2264" t="str">
            <v>cott jer</v>
          </cell>
        </row>
        <row r="2265">
          <cell r="A2265" t="str">
            <v>cott rap</v>
          </cell>
        </row>
        <row r="2266">
          <cell r="A2266" t="str">
            <v>cour ale</v>
          </cell>
        </row>
        <row r="2267">
          <cell r="A2267" t="str">
            <v>crep cle</v>
          </cell>
        </row>
        <row r="2268">
          <cell r="A2268" t="str">
            <v>darr jul</v>
          </cell>
        </row>
        <row r="2269">
          <cell r="A2269" t="str">
            <v>darr mat</v>
          </cell>
        </row>
        <row r="2270">
          <cell r="A2270" t="str">
            <v>davi lau</v>
          </cell>
        </row>
        <row r="2271">
          <cell r="A2271" t="str">
            <v>debe luc</v>
          </cell>
        </row>
        <row r="2272">
          <cell r="A2272" t="str">
            <v>deco dav</v>
          </cell>
        </row>
        <row r="2273">
          <cell r="A2273" t="str">
            <v>dege mic</v>
          </cell>
        </row>
        <row r="2274">
          <cell r="A2274" t="str">
            <v>dela luc</v>
          </cell>
        </row>
        <row r="2275">
          <cell r="A2275" t="str">
            <v>dela jcl</v>
          </cell>
        </row>
        <row r="2276">
          <cell r="A2276" t="str">
            <v>dela est</v>
          </cell>
        </row>
        <row r="2277">
          <cell r="A2277" t="str">
            <v>dela flo</v>
          </cell>
        </row>
        <row r="2278">
          <cell r="A2278" t="str">
            <v>deli rod</v>
          </cell>
        </row>
        <row r="2279">
          <cell r="A2279" t="str">
            <v>deni fre</v>
          </cell>
        </row>
        <row r="2280">
          <cell r="A2280" t="str">
            <v>deny leo</v>
          </cell>
        </row>
        <row r="2281">
          <cell r="A2281" t="str">
            <v>desm mic</v>
          </cell>
        </row>
        <row r="2282">
          <cell r="A2282" t="str">
            <v>desp lau</v>
          </cell>
        </row>
        <row r="2283">
          <cell r="A2283" t="str">
            <v>devo den</v>
          </cell>
        </row>
        <row r="2284">
          <cell r="A2284" t="str">
            <v>dewu oli</v>
          </cell>
        </row>
        <row r="2285">
          <cell r="A2285" t="str">
            <v>dhai art</v>
          </cell>
        </row>
        <row r="2286">
          <cell r="A2286" t="str">
            <v>douch ant</v>
          </cell>
        </row>
        <row r="2287">
          <cell r="A2287" t="str">
            <v>douc hug</v>
          </cell>
        </row>
        <row r="2288">
          <cell r="A2288" t="str">
            <v>dubo jed</v>
          </cell>
        </row>
        <row r="2289">
          <cell r="A2289" t="str">
            <v>dubr mno</v>
          </cell>
        </row>
        <row r="2290">
          <cell r="A2290" t="str">
            <v>duha cor</v>
          </cell>
        </row>
        <row r="2291">
          <cell r="A2291" t="str">
            <v>duha jac</v>
          </cell>
        </row>
        <row r="2292">
          <cell r="A2292" t="str">
            <v>dupl pas</v>
          </cell>
        </row>
        <row r="2293">
          <cell r="A2293" t="str">
            <v>duqu jus</v>
          </cell>
        </row>
        <row r="2294">
          <cell r="A2294" t="str">
            <v>duqu man</v>
          </cell>
        </row>
        <row r="2295">
          <cell r="A2295" t="str">
            <v>durb ant</v>
          </cell>
        </row>
        <row r="2296">
          <cell r="A2296" t="str">
            <v>fiev cle</v>
          </cell>
        </row>
        <row r="2297">
          <cell r="A2297" t="str">
            <v>fink pas</v>
          </cell>
        </row>
        <row r="2298">
          <cell r="A2298" t="str">
            <v>fink syl</v>
          </cell>
        </row>
        <row r="2299">
          <cell r="A2299" t="str">
            <v>fraa ber</v>
          </cell>
        </row>
        <row r="2300">
          <cell r="A2300" t="str">
            <v>fraa chr</v>
          </cell>
        </row>
        <row r="2301">
          <cell r="A2301" t="str">
            <v>frev nic</v>
          </cell>
        </row>
        <row r="2302">
          <cell r="A2302" t="str">
            <v>fris ach</v>
          </cell>
        </row>
        <row r="2303">
          <cell r="A2303" t="str">
            <v>fris jer</v>
          </cell>
        </row>
        <row r="2304">
          <cell r="A2304" t="str">
            <v>garb jul</v>
          </cell>
        </row>
        <row r="2305">
          <cell r="A2305" t="str">
            <v>garc car</v>
          </cell>
        </row>
        <row r="2306">
          <cell r="A2306" t="str">
            <v>garo ant</v>
          </cell>
        </row>
        <row r="2307">
          <cell r="A2307" t="str">
            <v>gene fra</v>
          </cell>
        </row>
        <row r="2308">
          <cell r="A2308" t="str">
            <v>gern yve</v>
          </cell>
        </row>
        <row r="2309">
          <cell r="A2309" t="str">
            <v>gero gab</v>
          </cell>
        </row>
        <row r="2310">
          <cell r="A2310" t="str">
            <v>gons lot</v>
          </cell>
        </row>
        <row r="2311">
          <cell r="A2311" t="str">
            <v>goub seb</v>
          </cell>
        </row>
        <row r="2312">
          <cell r="A2312" t="str">
            <v>goub syl</v>
          </cell>
        </row>
        <row r="2313">
          <cell r="A2313" t="str">
            <v>goun ale</v>
          </cell>
        </row>
        <row r="2314">
          <cell r="A2314" t="str">
            <v>grue lau</v>
          </cell>
        </row>
        <row r="2315">
          <cell r="A2315" t="str">
            <v>grze ste</v>
          </cell>
        </row>
        <row r="2316">
          <cell r="A2316" t="str">
            <v>guna fai</v>
          </cell>
        </row>
        <row r="2317">
          <cell r="A2317" t="str">
            <v>hano gil</v>
          </cell>
        </row>
        <row r="2318">
          <cell r="A2318" t="str">
            <v>haze tho</v>
          </cell>
        </row>
        <row r="2319">
          <cell r="A2319" t="str">
            <v>hedi cor</v>
          </cell>
        </row>
        <row r="2320">
          <cell r="A2320" t="str">
            <v>henn ema</v>
          </cell>
        </row>
        <row r="2321">
          <cell r="A2321" t="str">
            <v>heno loi</v>
          </cell>
        </row>
        <row r="2322">
          <cell r="A2322" t="str">
            <v>henr cor</v>
          </cell>
        </row>
        <row r="2323">
          <cell r="A2323" t="str">
            <v>henr val</v>
          </cell>
        </row>
        <row r="2324">
          <cell r="A2324" t="str">
            <v>horn val</v>
          </cell>
        </row>
        <row r="2325">
          <cell r="A2325" t="str">
            <v>houl jon</v>
          </cell>
        </row>
        <row r="2326">
          <cell r="A2326" t="str">
            <v>houz max</v>
          </cell>
        </row>
        <row r="2327">
          <cell r="A2327" t="str">
            <v>indo ale</v>
          </cell>
        </row>
        <row r="2328">
          <cell r="A2328" t="str">
            <v>jenn ade</v>
          </cell>
        </row>
        <row r="2329">
          <cell r="A2329" t="str">
            <v>joly jcl</v>
          </cell>
        </row>
        <row r="2330">
          <cell r="A2330" t="str">
            <v>lamb adri</v>
          </cell>
        </row>
        <row r="2331">
          <cell r="A2331" t="str">
            <v>lasc mat</v>
          </cell>
        </row>
        <row r="2332">
          <cell r="A2332" t="str">
            <v>lato the</v>
          </cell>
        </row>
        <row r="2333">
          <cell r="A2333" t="str">
            <v>lebl tho</v>
          </cell>
        </row>
        <row r="2334">
          <cell r="A2334" t="str">
            <v>lebo rom</v>
          </cell>
        </row>
        <row r="2335">
          <cell r="A2335" t="str">
            <v>lefe aup</v>
          </cell>
        </row>
        <row r="2336">
          <cell r="A2336" t="str">
            <v>legr aur</v>
          </cell>
        </row>
        <row r="2337">
          <cell r="A2337" t="str">
            <v>leje reg</v>
          </cell>
        </row>
        <row r="2338">
          <cell r="A2338" t="str">
            <v>leme jul</v>
          </cell>
        </row>
        <row r="2339">
          <cell r="A2339" t="str">
            <v>lemo ker</v>
          </cell>
        </row>
        <row r="2340">
          <cell r="A2340" t="str">
            <v>lero noe</v>
          </cell>
        </row>
        <row r="2341">
          <cell r="A2341" t="str">
            <v>leto mic</v>
          </cell>
        </row>
        <row r="2342">
          <cell r="A2342" t="str">
            <v>loot cor</v>
          </cell>
        </row>
        <row r="2343">
          <cell r="A2343" t="str">
            <v>loot max</v>
          </cell>
        </row>
        <row r="2344">
          <cell r="A2344" t="str">
            <v>louc cam</v>
          </cell>
        </row>
        <row r="2345">
          <cell r="A2345" t="str">
            <v>loys rom</v>
          </cell>
        </row>
        <row r="2346">
          <cell r="A2346" t="str">
            <v>luca cat</v>
          </cell>
        </row>
        <row r="2347">
          <cell r="A2347" t="str">
            <v>mach luc</v>
          </cell>
        </row>
        <row r="2348">
          <cell r="A2348" t="str">
            <v>mach sop</v>
          </cell>
        </row>
        <row r="2349">
          <cell r="A2349" t="str">
            <v>mach eli</v>
          </cell>
        </row>
        <row r="2350">
          <cell r="A2350" t="str">
            <v>malo ste</v>
          </cell>
        </row>
        <row r="2351">
          <cell r="A2351" t="str">
            <v>mane cle</v>
          </cell>
        </row>
        <row r="2352">
          <cell r="A2352" t="str">
            <v>marc elo</v>
          </cell>
        </row>
        <row r="2353">
          <cell r="A2353" t="str">
            <v>marc mar</v>
          </cell>
        </row>
        <row r="2354">
          <cell r="A2354" t="str">
            <v>matu ste</v>
          </cell>
        </row>
        <row r="2355">
          <cell r="A2355" t="str">
            <v>menu elo</v>
          </cell>
        </row>
        <row r="2356">
          <cell r="A2356" t="str">
            <v>mich dan</v>
          </cell>
        </row>
        <row r="2357">
          <cell r="A2357" t="str">
            <v>monc lyn</v>
          </cell>
        </row>
        <row r="2358">
          <cell r="A2358" t="str">
            <v>more dav</v>
          </cell>
        </row>
        <row r="2359">
          <cell r="A2359" t="str">
            <v>mour arn</v>
          </cell>
        </row>
        <row r="2360">
          <cell r="A2360" t="str">
            <v>myny jul</v>
          </cell>
        </row>
        <row r="2361">
          <cell r="A2361" t="str">
            <v>nath nic</v>
          </cell>
        </row>
        <row r="2362">
          <cell r="A2362" t="str">
            <v>nott ali</v>
          </cell>
        </row>
        <row r="2363">
          <cell r="A2363" t="str">
            <v>nowa tho</v>
          </cell>
        </row>
        <row r="2364">
          <cell r="A2364" t="str">
            <v>pauw ant</v>
          </cell>
        </row>
        <row r="2365">
          <cell r="A2365" t="str">
            <v>piet pau</v>
          </cell>
        </row>
        <row r="2366">
          <cell r="A2366" t="str">
            <v>plan dan</v>
          </cell>
        </row>
        <row r="2367">
          <cell r="A2367" t="str">
            <v>polu gil</v>
          </cell>
        </row>
        <row r="2368">
          <cell r="A2368" t="str">
            <v>pote gab</v>
          </cell>
        </row>
        <row r="2369">
          <cell r="A2369" t="str">
            <v>pret chr</v>
          </cell>
        </row>
        <row r="2370">
          <cell r="A2370" t="str">
            <v>pret rap</v>
          </cell>
        </row>
        <row r="2371">
          <cell r="A2371" t="str">
            <v>prok oli</v>
          </cell>
        </row>
        <row r="2372">
          <cell r="A2372" t="str">
            <v>quen eli</v>
          </cell>
        </row>
        <row r="2373">
          <cell r="A2373" t="str">
            <v>rata val</v>
          </cell>
        </row>
        <row r="2374">
          <cell r="A2374" t="str">
            <v>rebo ale</v>
          </cell>
        </row>
        <row r="2375">
          <cell r="A2375" t="str">
            <v>rebo seb</v>
          </cell>
        </row>
        <row r="2376">
          <cell r="A2376" t="str">
            <v>ring aur</v>
          </cell>
        </row>
        <row r="2377">
          <cell r="A2377" t="str">
            <v>roba cla</v>
          </cell>
        </row>
        <row r="2378">
          <cell r="A2378" t="str">
            <v>rodr fla</v>
          </cell>
        </row>
        <row r="2379">
          <cell r="A2379" t="str">
            <v>rous aug</v>
          </cell>
        </row>
        <row r="2380">
          <cell r="A2380" t="str">
            <v>rous bap</v>
          </cell>
        </row>
        <row r="2381">
          <cell r="A2381" t="str">
            <v>rous flo</v>
          </cell>
        </row>
        <row r="2382">
          <cell r="A2382" t="str">
            <v>rous lou</v>
          </cell>
        </row>
        <row r="2383">
          <cell r="A2383" t="str">
            <v>saba lau</v>
          </cell>
        </row>
        <row r="2384">
          <cell r="A2384" t="str">
            <v>sabb est</v>
          </cell>
        </row>
        <row r="2385">
          <cell r="A2385" t="str">
            <v>salo dav</v>
          </cell>
        </row>
        <row r="2386">
          <cell r="A2386" t="str">
            <v>sauv mar</v>
          </cell>
        </row>
        <row r="2387">
          <cell r="A2387" t="str">
            <v>sava gau</v>
          </cell>
        </row>
        <row r="2388">
          <cell r="A2388" t="str">
            <v>sava vin</v>
          </cell>
        </row>
        <row r="2389">
          <cell r="A2389" t="str">
            <v>schr agn</v>
          </cell>
        </row>
        <row r="2390">
          <cell r="A2390" t="str">
            <v>schr cec</v>
          </cell>
        </row>
        <row r="2391">
          <cell r="A2391" t="str">
            <v>schr lis</v>
          </cell>
        </row>
        <row r="2392">
          <cell r="A2392" t="str">
            <v>schr mar</v>
          </cell>
        </row>
        <row r="2393">
          <cell r="A2393" t="str">
            <v>schr zoe</v>
          </cell>
        </row>
        <row r="2394">
          <cell r="A2394" t="str">
            <v>sens tom</v>
          </cell>
        </row>
        <row r="2395">
          <cell r="A2395" t="str">
            <v>seyn lou</v>
          </cell>
        </row>
        <row r="2396">
          <cell r="A2396" t="str">
            <v>sint pas</v>
          </cell>
        </row>
        <row r="2397">
          <cell r="A2397" t="str">
            <v>spal fio</v>
          </cell>
        </row>
        <row r="2398">
          <cell r="A2398" t="str">
            <v>stud oli</v>
          </cell>
        </row>
        <row r="2399">
          <cell r="A2399" t="str">
            <v>tang chl</v>
          </cell>
        </row>
        <row r="2400">
          <cell r="A2400" t="str">
            <v>thom flo</v>
          </cell>
        </row>
        <row r="2401">
          <cell r="A2401" t="str">
            <v>tyra max</v>
          </cell>
        </row>
        <row r="2402">
          <cell r="A2402" t="str">
            <v>vand san</v>
          </cell>
        </row>
        <row r="2403">
          <cell r="A2403" t="str">
            <v>vang per</v>
          </cell>
        </row>
        <row r="2404">
          <cell r="A2404" t="str">
            <v>vanh adr</v>
          </cell>
        </row>
        <row r="2405">
          <cell r="A2405" t="str">
            <v>vanh cla</v>
          </cell>
        </row>
        <row r="2406">
          <cell r="A2406" t="str">
            <v>vanh pau</v>
          </cell>
        </row>
        <row r="2407">
          <cell r="A2407" t="str">
            <v>vanl rom</v>
          </cell>
        </row>
        <row r="2408">
          <cell r="A2408" t="str">
            <v>verh vin</v>
          </cell>
        </row>
        <row r="2409">
          <cell r="A2409" t="str">
            <v>verv ann</v>
          </cell>
        </row>
        <row r="2410">
          <cell r="A2410" t="str">
            <v>vitt cle</v>
          </cell>
        </row>
        <row r="2411">
          <cell r="A2411" t="str">
            <v>want mic</v>
          </cell>
        </row>
        <row r="2412">
          <cell r="A2412" t="str">
            <v>watb nic</v>
          </cell>
        </row>
        <row r="2413">
          <cell r="A2413" t="str">
            <v>wiar gre</v>
          </cell>
        </row>
        <row r="2414">
          <cell r="A2414" t="str">
            <v>will fre</v>
          </cell>
        </row>
        <row r="2415">
          <cell r="A2415" t="str">
            <v>wiss mar</v>
          </cell>
        </row>
        <row r="2416">
          <cell r="A2416" t="str">
            <v>wyka oli</v>
          </cell>
        </row>
        <row r="2417">
          <cell r="A2417" t="str">
            <v>angl ber</v>
          </cell>
        </row>
        <row r="2418">
          <cell r="A2418" t="str">
            <v>buho ale</v>
          </cell>
        </row>
        <row r="2419">
          <cell r="A2419" t="str">
            <v>detr aur</v>
          </cell>
        </row>
        <row r="2420">
          <cell r="A2420" t="str">
            <v>simo jul</v>
          </cell>
        </row>
        <row r="2421">
          <cell r="A2421" t="str">
            <v>duva nic</v>
          </cell>
        </row>
        <row r="2422">
          <cell r="A2422" t="str">
            <v>alve luc</v>
          </cell>
        </row>
        <row r="2423">
          <cell r="A2423" t="str">
            <v>aubi mae</v>
          </cell>
        </row>
        <row r="2424">
          <cell r="A2424" t="str">
            <v>audo lyd</v>
          </cell>
        </row>
        <row r="2425">
          <cell r="A2425" t="str">
            <v>audo mic</v>
          </cell>
        </row>
        <row r="2426">
          <cell r="A2426" t="str">
            <v>audr erw</v>
          </cell>
        </row>
        <row r="2427">
          <cell r="A2427" t="str">
            <v>barr gil</v>
          </cell>
        </row>
        <row r="2428">
          <cell r="A2428" t="str">
            <v>beno bel</v>
          </cell>
        </row>
        <row r="2429">
          <cell r="A2429" t="str">
            <v>bern axe</v>
          </cell>
        </row>
        <row r="2430">
          <cell r="A2430" t="str">
            <v>bert jac</v>
          </cell>
        </row>
        <row r="2431">
          <cell r="A2431" t="str">
            <v>bida ced</v>
          </cell>
        </row>
        <row r="2432">
          <cell r="A2432" t="str">
            <v>blan seb</v>
          </cell>
        </row>
        <row r="2433">
          <cell r="A2433" t="str">
            <v>boit fra</v>
          </cell>
        </row>
        <row r="2434">
          <cell r="A2434" t="str">
            <v>borg bap</v>
          </cell>
        </row>
        <row r="2435">
          <cell r="A2435" t="str">
            <v>bouf flo</v>
          </cell>
        </row>
        <row r="2436">
          <cell r="A2436" t="str">
            <v>bour clem</v>
          </cell>
        </row>
        <row r="2437">
          <cell r="A2437" t="str">
            <v>bour val</v>
          </cell>
        </row>
        <row r="2438">
          <cell r="A2438" t="str">
            <v>bout thi</v>
          </cell>
        </row>
        <row r="2439">
          <cell r="A2439" t="str">
            <v>bout lau</v>
          </cell>
        </row>
        <row r="2440">
          <cell r="A2440" t="str">
            <v>bran ant</v>
          </cell>
        </row>
        <row r="2441">
          <cell r="A2441" t="str">
            <v>brau jul</v>
          </cell>
        </row>
        <row r="2442">
          <cell r="A2442" t="str">
            <v>brun ael</v>
          </cell>
        </row>
        <row r="2443">
          <cell r="A2443" t="str">
            <v>bure pat</v>
          </cell>
        </row>
        <row r="2444">
          <cell r="A2444" t="str">
            <v>care hug</v>
          </cell>
        </row>
        <row r="2445">
          <cell r="A2445" t="str">
            <v>carr luc</v>
          </cell>
        </row>
        <row r="2446">
          <cell r="A2446" t="str">
            <v>chab mat</v>
          </cell>
        </row>
        <row r="2447">
          <cell r="A2447" t="str">
            <v>chan ste</v>
          </cell>
        </row>
        <row r="2448">
          <cell r="A2448" t="str">
            <v>chev ken</v>
          </cell>
        </row>
        <row r="2449">
          <cell r="A2449" t="str">
            <v>chir ala</v>
          </cell>
        </row>
        <row r="2450">
          <cell r="A2450" t="str">
            <v>covi eli</v>
          </cell>
        </row>
        <row r="2451">
          <cell r="A2451" t="str">
            <v>cule mae</v>
          </cell>
        </row>
        <row r="2452">
          <cell r="A2452" t="str">
            <v>dech did</v>
          </cell>
        </row>
        <row r="2453">
          <cell r="A2453" t="str">
            <v>dell ant</v>
          </cell>
        </row>
        <row r="2454">
          <cell r="A2454" t="str">
            <v>dess enz</v>
          </cell>
        </row>
        <row r="2455">
          <cell r="A2455" t="str">
            <v>devr mat</v>
          </cell>
        </row>
        <row r="2456">
          <cell r="A2456" t="str">
            <v>dieu rap</v>
          </cell>
        </row>
        <row r="2457">
          <cell r="A2457" t="str">
            <v>dois axe</v>
          </cell>
        </row>
        <row r="2458">
          <cell r="A2458" t="str">
            <v>doug flo</v>
          </cell>
        </row>
        <row r="2459">
          <cell r="A2459" t="str">
            <v>doui bru</v>
          </cell>
        </row>
        <row r="2460">
          <cell r="A2460" t="str">
            <v>doui lea</v>
          </cell>
        </row>
        <row r="2461">
          <cell r="A2461" t="str">
            <v>doui mar</v>
          </cell>
        </row>
        <row r="2462">
          <cell r="A2462" t="str">
            <v>fauc flo</v>
          </cell>
        </row>
        <row r="2463">
          <cell r="A2463" t="str">
            <v>ferr cor</v>
          </cell>
        </row>
        <row r="2464">
          <cell r="A2464" t="str">
            <v>fleu nat</v>
          </cell>
        </row>
        <row r="2465">
          <cell r="A2465" t="str">
            <v>gaud ger</v>
          </cell>
        </row>
        <row r="2466">
          <cell r="A2466" t="str">
            <v>gaut hug</v>
          </cell>
        </row>
        <row r="2467">
          <cell r="A2467" t="str">
            <v>gaut the</v>
          </cell>
        </row>
        <row r="2468">
          <cell r="A2468" t="str">
            <v>gerg ann</v>
          </cell>
        </row>
        <row r="2469">
          <cell r="A2469" t="str">
            <v>gibo axe</v>
          </cell>
        </row>
        <row r="2470">
          <cell r="A2470" t="str">
            <v>gilb tiph</v>
          </cell>
        </row>
        <row r="2471">
          <cell r="A2471" t="str">
            <v>glev bri</v>
          </cell>
        </row>
        <row r="2472">
          <cell r="A2472" t="str">
            <v>guen meh</v>
          </cell>
        </row>
        <row r="2473">
          <cell r="A2473" t="str">
            <v>guin yoh</v>
          </cell>
        </row>
        <row r="2474">
          <cell r="A2474" t="str">
            <v>herv dyl</v>
          </cell>
        </row>
        <row r="2475">
          <cell r="A2475" t="str">
            <v>hore dan</v>
          </cell>
        </row>
        <row r="2476">
          <cell r="A2476" t="str">
            <v>kedz dim</v>
          </cell>
        </row>
        <row r="2477">
          <cell r="A2477" t="str">
            <v>lela jer</v>
          </cell>
        </row>
        <row r="2478">
          <cell r="A2478" t="str">
            <v>lelo mar</v>
          </cell>
        </row>
        <row r="2479">
          <cell r="A2479" t="str">
            <v>lelo vic</v>
          </cell>
        </row>
        <row r="2480">
          <cell r="A2480" t="str">
            <v>lema pie</v>
          </cell>
        </row>
        <row r="2481">
          <cell r="A2481" t="str">
            <v>lero eli</v>
          </cell>
        </row>
        <row r="2482">
          <cell r="A2482" t="str">
            <v>lesa mae</v>
          </cell>
        </row>
        <row r="2483">
          <cell r="A2483" t="str">
            <v>lign oli</v>
          </cell>
        </row>
        <row r="2484">
          <cell r="A2484" t="str">
            <v>macq fre</v>
          </cell>
        </row>
        <row r="2485">
          <cell r="A2485" t="str">
            <v>mahe mli</v>
          </cell>
        </row>
        <row r="2486">
          <cell r="A2486" t="str">
            <v>main ala</v>
          </cell>
        </row>
        <row r="2487">
          <cell r="A2487" t="str">
            <v>main kev</v>
          </cell>
        </row>
        <row r="2488">
          <cell r="A2488" t="str">
            <v>maug vin</v>
          </cell>
        </row>
        <row r="2489">
          <cell r="A2489" t="str">
            <v>mers pas</v>
          </cell>
        </row>
        <row r="2490">
          <cell r="A2490" t="str">
            <v>mode mar</v>
          </cell>
        </row>
        <row r="2491">
          <cell r="A2491" t="str">
            <v>mori wil</v>
          </cell>
        </row>
        <row r="2492">
          <cell r="A2492" t="str">
            <v>pala sol</v>
          </cell>
        </row>
        <row r="2493">
          <cell r="A2493" t="str">
            <v>perr yan</v>
          </cell>
        </row>
        <row r="2494">
          <cell r="A2494" t="str">
            <v>pers aud</v>
          </cell>
        </row>
        <row r="2495">
          <cell r="A2495" t="str">
            <v>phel gae</v>
          </cell>
        </row>
        <row r="2496">
          <cell r="A2496" t="str">
            <v>pled ste</v>
          </cell>
        </row>
        <row r="2497">
          <cell r="A2497" t="str">
            <v>poul pie</v>
          </cell>
        </row>
        <row r="2498">
          <cell r="A2498" t="str">
            <v>pouv isa</v>
          </cell>
        </row>
        <row r="2499">
          <cell r="A2499" t="str">
            <v>prie hug</v>
          </cell>
        </row>
        <row r="2500">
          <cell r="A2500" t="str">
            <v>rais acl</v>
          </cell>
        </row>
        <row r="2501">
          <cell r="A2501" t="str">
            <v>raye eli</v>
          </cell>
        </row>
        <row r="2502">
          <cell r="A2502" t="str">
            <v>rema dav</v>
          </cell>
        </row>
        <row r="2503">
          <cell r="A2503" t="str">
            <v>rivi tan</v>
          </cell>
        </row>
        <row r="2504">
          <cell r="A2504" t="str">
            <v>roch cor</v>
          </cell>
        </row>
        <row r="2505">
          <cell r="A2505" t="str">
            <v>roui fran</v>
          </cell>
        </row>
        <row r="2506">
          <cell r="A2506" t="str">
            <v>rous jon</v>
          </cell>
        </row>
        <row r="2507">
          <cell r="A2507" t="str">
            <v>rous tev</v>
          </cell>
        </row>
        <row r="2508">
          <cell r="A2508" t="str">
            <v>saup thi</v>
          </cell>
        </row>
        <row r="2509">
          <cell r="A2509" t="str">
            <v>sica jus</v>
          </cell>
        </row>
        <row r="2510">
          <cell r="A2510" t="str">
            <v>thib ant</v>
          </cell>
        </row>
        <row r="2511">
          <cell r="A2511" t="str">
            <v>vacc eli</v>
          </cell>
        </row>
        <row r="2512">
          <cell r="A2512" t="str">
            <v>vell mar</v>
          </cell>
        </row>
        <row r="2513">
          <cell r="A2513" t="str">
            <v>vern ste</v>
          </cell>
        </row>
        <row r="2514">
          <cell r="A2514" t="str">
            <v>vila ala</v>
          </cell>
        </row>
        <row r="2515">
          <cell r="A2515" t="str">
            <v>viso fra</v>
          </cell>
        </row>
        <row r="2516">
          <cell r="A2516" t="str">
            <v>vrig ger</v>
          </cell>
        </row>
        <row r="2517">
          <cell r="A2517" t="str">
            <v>hugh jcl</v>
          </cell>
        </row>
        <row r="2518">
          <cell r="A2518" t="str">
            <v>sore lau</v>
          </cell>
        </row>
        <row r="2519">
          <cell r="A2519" t="str">
            <v>bill jea</v>
          </cell>
        </row>
        <row r="2520">
          <cell r="A2520" t="str">
            <v>bobi lau</v>
          </cell>
        </row>
        <row r="2521">
          <cell r="A2521" t="str">
            <v>cagn cam</v>
          </cell>
        </row>
        <row r="2522">
          <cell r="A2522" t="str">
            <v>cagn sim</v>
          </cell>
        </row>
        <row r="2523">
          <cell r="A2523" t="str">
            <v>cerq mor</v>
          </cell>
        </row>
        <row r="2524">
          <cell r="A2524" t="str">
            <v>deud cle</v>
          </cell>
        </row>
        <row r="2525">
          <cell r="A2525" t="str">
            <v>dewe art</v>
          </cell>
        </row>
        <row r="2526">
          <cell r="A2526" t="str">
            <v>dour guy</v>
          </cell>
        </row>
        <row r="2527">
          <cell r="A2527" t="str">
            <v>jero bru</v>
          </cell>
        </row>
        <row r="2528">
          <cell r="A2528" t="str">
            <v>lebo gae</v>
          </cell>
        </row>
        <row r="2529">
          <cell r="A2529" t="str">
            <v>leca syl</v>
          </cell>
        </row>
        <row r="2530">
          <cell r="A2530" t="str">
            <v>leha sop</v>
          </cell>
        </row>
        <row r="2531">
          <cell r="A2531" t="str">
            <v>lemo dom</v>
          </cell>
        </row>
        <row r="2532">
          <cell r="A2532" t="str">
            <v>leve nic</v>
          </cell>
        </row>
        <row r="2533">
          <cell r="A2533" t="str">
            <v>lomb jcl</v>
          </cell>
        </row>
        <row r="2534">
          <cell r="A2534" t="str">
            <v>lors yoa</v>
          </cell>
        </row>
        <row r="2535">
          <cell r="A2535" t="str">
            <v>mano bru</v>
          </cell>
        </row>
        <row r="2536">
          <cell r="A2536" t="str">
            <v>more cla</v>
          </cell>
        </row>
        <row r="2537">
          <cell r="A2537" t="str">
            <v>peen mic</v>
          </cell>
        </row>
        <row r="2538">
          <cell r="A2538" t="str">
            <v>peta thi</v>
          </cell>
        </row>
        <row r="2539">
          <cell r="A2539" t="str">
            <v>poin fab</v>
          </cell>
        </row>
        <row r="2540">
          <cell r="A2540" t="str">
            <v>poul jpa</v>
          </cell>
        </row>
        <row r="2541">
          <cell r="A2541" t="str">
            <v>prev jer</v>
          </cell>
        </row>
        <row r="2542">
          <cell r="A2542" t="str">
            <v>rome bru</v>
          </cell>
        </row>
        <row r="2543">
          <cell r="A2543" t="str">
            <v>rome gui</v>
          </cell>
        </row>
        <row r="2544">
          <cell r="A2544" t="str">
            <v>vale her</v>
          </cell>
        </row>
        <row r="2545">
          <cell r="A2545" t="str">
            <v>vale reb</v>
          </cell>
        </row>
        <row r="2546">
          <cell r="A2546" t="str">
            <v>vene chr</v>
          </cell>
        </row>
        <row r="2547">
          <cell r="A2547" t="str">
            <v>vign ben</v>
          </cell>
        </row>
        <row r="2548">
          <cell r="A2548" t="str">
            <v>amic rap</v>
          </cell>
        </row>
        <row r="2549">
          <cell r="A2549" t="str">
            <v>arna ant</v>
          </cell>
        </row>
        <row r="2550">
          <cell r="A2550" t="str">
            <v>baud jer</v>
          </cell>
        </row>
        <row r="2551">
          <cell r="A2551" t="str">
            <v>baus jul</v>
          </cell>
        </row>
        <row r="2552">
          <cell r="A2552" t="str">
            <v>bonn cat</v>
          </cell>
        </row>
        <row r="2553">
          <cell r="A2553" t="str">
            <v>bour dan</v>
          </cell>
        </row>
        <row r="2554">
          <cell r="A2554" t="str">
            <v>brac lou</v>
          </cell>
        </row>
        <row r="2555">
          <cell r="A2555" t="str">
            <v>chat cyr</v>
          </cell>
        </row>
        <row r="2556">
          <cell r="A2556" t="str">
            <v>chol ann</v>
          </cell>
        </row>
        <row r="2557">
          <cell r="A2557" t="str">
            <v>comb nic</v>
          </cell>
        </row>
        <row r="2558">
          <cell r="A2558" t="str">
            <v>delf jer</v>
          </cell>
        </row>
        <row r="2559">
          <cell r="A2559" t="str">
            <v>fall chr</v>
          </cell>
        </row>
        <row r="2560">
          <cell r="A2560" t="str">
            <v>fall rom</v>
          </cell>
        </row>
        <row r="2561">
          <cell r="A2561" t="str">
            <v>favr cle</v>
          </cell>
        </row>
        <row r="2562">
          <cell r="A2562" t="str">
            <v>feid cle</v>
          </cell>
        </row>
        <row r="2563">
          <cell r="A2563" t="str">
            <v>gran rog</v>
          </cell>
        </row>
        <row r="2564">
          <cell r="A2564" t="str">
            <v>gras nad</v>
          </cell>
        </row>
        <row r="2565">
          <cell r="A2565" t="str">
            <v>grat ste</v>
          </cell>
        </row>
        <row r="2566">
          <cell r="A2566" t="str">
            <v>guig rem</v>
          </cell>
        </row>
        <row r="2567">
          <cell r="A2567" t="str">
            <v>guil alai</v>
          </cell>
        </row>
        <row r="2568">
          <cell r="A2568" t="str">
            <v>kand vin</v>
          </cell>
        </row>
        <row r="2569">
          <cell r="A2569" t="str">
            <v>mori san</v>
          </cell>
        </row>
        <row r="2570">
          <cell r="A2570" t="str">
            <v>moyn bap</v>
          </cell>
        </row>
        <row r="2571">
          <cell r="A2571" t="str">
            <v>moyn ste</v>
          </cell>
        </row>
        <row r="2572">
          <cell r="A2572" t="str">
            <v>rele jer</v>
          </cell>
        </row>
        <row r="2573">
          <cell r="A2573" t="str">
            <v>rele mat</v>
          </cell>
        </row>
        <row r="2574">
          <cell r="A2574" t="str">
            <v>soub pie</v>
          </cell>
        </row>
        <row r="2575">
          <cell r="A2575" t="str">
            <v>beau aub</v>
          </cell>
        </row>
        <row r="2576">
          <cell r="A2576" t="str">
            <v>akok leo</v>
          </cell>
        </row>
        <row r="2577">
          <cell r="A2577" t="str">
            <v>alfr jma</v>
          </cell>
        </row>
        <row r="2578">
          <cell r="A2578" t="str">
            <v>bord vin</v>
          </cell>
        </row>
        <row r="2579">
          <cell r="A2579" t="str">
            <v>bord pat</v>
          </cell>
        </row>
        <row r="2580">
          <cell r="A2580" t="str">
            <v>boul chr</v>
          </cell>
        </row>
        <row r="2581">
          <cell r="A2581" t="str">
            <v>bour dom</v>
          </cell>
        </row>
        <row r="2582">
          <cell r="A2582" t="str">
            <v>casa jer</v>
          </cell>
        </row>
        <row r="2583">
          <cell r="A2583" t="str">
            <v>ceri lio</v>
          </cell>
        </row>
        <row r="2584">
          <cell r="A2584" t="str">
            <v>chau y</v>
          </cell>
        </row>
        <row r="2585">
          <cell r="A2585" t="str">
            <v>crop cyr</v>
          </cell>
        </row>
        <row r="2586">
          <cell r="A2586" t="str">
            <v>da co thi</v>
          </cell>
        </row>
        <row r="2587">
          <cell r="A2587" t="str">
            <v>daim mic</v>
          </cell>
        </row>
        <row r="2588">
          <cell r="A2588" t="str">
            <v>delr max</v>
          </cell>
        </row>
        <row r="2589">
          <cell r="A2589" t="str">
            <v>gera her</v>
          </cell>
        </row>
        <row r="2590">
          <cell r="A2590" t="str">
            <v>glad gae</v>
          </cell>
        </row>
        <row r="2591">
          <cell r="A2591" t="str">
            <v>guil dom</v>
          </cell>
        </row>
        <row r="2592">
          <cell r="A2592" t="str">
            <v>guil lou</v>
          </cell>
        </row>
        <row r="2593">
          <cell r="A2593" t="str">
            <v>henr jer</v>
          </cell>
        </row>
        <row r="2594">
          <cell r="A2594" t="str">
            <v>hugu tho</v>
          </cell>
        </row>
        <row r="2595">
          <cell r="A2595" t="str">
            <v>ibor ste</v>
          </cell>
        </row>
        <row r="2596">
          <cell r="A2596" t="str">
            <v>lafa jul</v>
          </cell>
        </row>
        <row r="2597">
          <cell r="A2597" t="str">
            <v>lame chr</v>
          </cell>
        </row>
        <row r="2598">
          <cell r="A2598" t="str">
            <v>lamo jer</v>
          </cell>
        </row>
        <row r="2599">
          <cell r="A2599" t="str">
            <v>laou jer</v>
          </cell>
        </row>
        <row r="2600">
          <cell r="A2600" t="str">
            <v>lecu cla</v>
          </cell>
        </row>
        <row r="2601">
          <cell r="A2601" t="str">
            <v>lefe her</v>
          </cell>
        </row>
        <row r="2602">
          <cell r="A2602" t="str">
            <v>lema thi</v>
          </cell>
        </row>
        <row r="2603">
          <cell r="A2603" t="str">
            <v>long thi</v>
          </cell>
        </row>
        <row r="2604">
          <cell r="A2604" t="str">
            <v>maur cyr</v>
          </cell>
        </row>
        <row r="2605">
          <cell r="A2605" t="str">
            <v>mont chr</v>
          </cell>
        </row>
        <row r="2606">
          <cell r="A2606" t="str">
            <v>page jar</v>
          </cell>
        </row>
        <row r="2607">
          <cell r="A2607" t="str">
            <v>pana lan</v>
          </cell>
        </row>
        <row r="2608">
          <cell r="A2608" t="str">
            <v>pell dav</v>
          </cell>
        </row>
        <row r="2609">
          <cell r="A2609" t="str">
            <v>peri phi</v>
          </cell>
        </row>
        <row r="2610">
          <cell r="A2610" t="str">
            <v>port eri</v>
          </cell>
        </row>
        <row r="2611">
          <cell r="A2611" t="str">
            <v>rebe her</v>
          </cell>
        </row>
        <row r="2612">
          <cell r="A2612" t="str">
            <v>riti rom</v>
          </cell>
        </row>
        <row r="2613">
          <cell r="A2613" t="str">
            <v>rodo and</v>
          </cell>
        </row>
        <row r="2614">
          <cell r="A2614" t="str">
            <v>roul ben</v>
          </cell>
        </row>
        <row r="2615">
          <cell r="A2615" t="str">
            <v>sall dam</v>
          </cell>
        </row>
        <row r="2616">
          <cell r="A2616" t="str">
            <v>szyn did</v>
          </cell>
        </row>
        <row r="2617">
          <cell r="A2617" t="str">
            <v>tane cyr</v>
          </cell>
        </row>
        <row r="2618">
          <cell r="A2618" t="str">
            <v>tarr thi</v>
          </cell>
        </row>
        <row r="2619">
          <cell r="A2619" t="str">
            <v>thev gui</v>
          </cell>
        </row>
        <row r="2620">
          <cell r="A2620" t="str">
            <v>thom syl</v>
          </cell>
        </row>
        <row r="2621">
          <cell r="A2621" t="str">
            <v>tiss jpi</v>
          </cell>
        </row>
        <row r="2622">
          <cell r="A2622" t="str">
            <v>tour arn</v>
          </cell>
        </row>
        <row r="2623">
          <cell r="A2623" t="str">
            <v>aren fab</v>
          </cell>
        </row>
        <row r="2624">
          <cell r="A2624" t="str">
            <v>beno ber</v>
          </cell>
        </row>
        <row r="2625">
          <cell r="A2625" t="str">
            <v>boil chr</v>
          </cell>
        </row>
        <row r="2626">
          <cell r="A2626" t="str">
            <v>bona tho</v>
          </cell>
        </row>
        <row r="2627">
          <cell r="A2627" t="str">
            <v>bonn ste</v>
          </cell>
        </row>
        <row r="2628">
          <cell r="A2628" t="str">
            <v>camp aur</v>
          </cell>
        </row>
        <row r="2629">
          <cell r="A2629" t="str">
            <v>cham her</v>
          </cell>
        </row>
        <row r="2630">
          <cell r="A2630" t="str">
            <v>char ant</v>
          </cell>
        </row>
        <row r="2631">
          <cell r="A2631" t="str">
            <v>chop oli</v>
          </cell>
        </row>
        <row r="2632">
          <cell r="A2632" t="str">
            <v>coqu ste</v>
          </cell>
        </row>
        <row r="2633">
          <cell r="A2633" t="str">
            <v>cros ama</v>
          </cell>
        </row>
        <row r="2634">
          <cell r="A2634" t="str">
            <v>decr que</v>
          </cell>
        </row>
        <row r="2635">
          <cell r="A2635" t="str">
            <v>duti ber</v>
          </cell>
        </row>
        <row r="2636">
          <cell r="A2636" t="str">
            <v>ech mic</v>
          </cell>
        </row>
        <row r="2637">
          <cell r="A2637" t="str">
            <v>forg ber</v>
          </cell>
        </row>
        <row r="2638">
          <cell r="A2638" t="str">
            <v>fran lio</v>
          </cell>
        </row>
        <row r="2639">
          <cell r="A2639" t="str">
            <v>galu hug</v>
          </cell>
        </row>
        <row r="2640">
          <cell r="A2640" t="str">
            <v>gran ste</v>
          </cell>
        </row>
        <row r="2641">
          <cell r="A2641" t="str">
            <v>guig tho</v>
          </cell>
        </row>
        <row r="2642">
          <cell r="A2642" t="str">
            <v>kerg mic</v>
          </cell>
        </row>
        <row r="2643">
          <cell r="A2643" t="str">
            <v>kerz emi</v>
          </cell>
        </row>
        <row r="2644">
          <cell r="A2644" t="str">
            <v>land phi</v>
          </cell>
        </row>
        <row r="2645">
          <cell r="A2645" t="str">
            <v>land ste</v>
          </cell>
        </row>
        <row r="2646">
          <cell r="A2646" t="str">
            <v>laub phi</v>
          </cell>
        </row>
        <row r="2647">
          <cell r="A2647" t="str">
            <v>leco mar</v>
          </cell>
        </row>
        <row r="2648">
          <cell r="A2648" t="str">
            <v>liev arn</v>
          </cell>
        </row>
        <row r="2649">
          <cell r="A2649" t="str">
            <v>long mal</v>
          </cell>
        </row>
        <row r="2650">
          <cell r="A2650" t="str">
            <v>maul jcl</v>
          </cell>
        </row>
        <row r="2651">
          <cell r="A2651" t="str">
            <v>mong thi</v>
          </cell>
        </row>
        <row r="2652">
          <cell r="A2652" t="str">
            <v>mous emi</v>
          </cell>
        </row>
        <row r="2653">
          <cell r="A2653" t="str">
            <v>norm phi</v>
          </cell>
        </row>
        <row r="2654">
          <cell r="A2654" t="str">
            <v>pell jpi</v>
          </cell>
        </row>
        <row r="2655">
          <cell r="A2655" t="str">
            <v>pell rob</v>
          </cell>
        </row>
        <row r="2656">
          <cell r="A2656" t="str">
            <v>poit luc</v>
          </cell>
        </row>
        <row r="2657">
          <cell r="A2657" t="str">
            <v>poit que</v>
          </cell>
        </row>
        <row r="2658">
          <cell r="A2658" t="str">
            <v>polo car</v>
          </cell>
        </row>
        <row r="2659">
          <cell r="A2659" t="str">
            <v>pomm thi</v>
          </cell>
        </row>
        <row r="2660">
          <cell r="A2660" t="str">
            <v>pouz the</v>
          </cell>
        </row>
        <row r="2661">
          <cell r="A2661" t="str">
            <v>rous pas</v>
          </cell>
        </row>
        <row r="2662">
          <cell r="A2662" t="str">
            <v>rout loi</v>
          </cell>
        </row>
        <row r="2663">
          <cell r="A2663" t="str">
            <v>soup eti</v>
          </cell>
        </row>
        <row r="2664">
          <cell r="A2664" t="str">
            <v>thev phi</v>
          </cell>
        </row>
        <row r="2665">
          <cell r="A2665" t="str">
            <v>tian yua</v>
          </cell>
        </row>
        <row r="2666">
          <cell r="A2666" t="str">
            <v>tras ced</v>
          </cell>
        </row>
        <row r="2667">
          <cell r="A2667" t="str">
            <v>tras THI</v>
          </cell>
        </row>
        <row r="2668">
          <cell r="A2668" t="str">
            <v>treh jac</v>
          </cell>
        </row>
        <row r="2669">
          <cell r="A2669" t="str">
            <v>treh joe</v>
          </cell>
        </row>
        <row r="2670">
          <cell r="A2670" t="str">
            <v>walt seb</v>
          </cell>
        </row>
        <row r="2671">
          <cell r="A2671" t="str">
            <v>wide que</v>
          </cell>
        </row>
        <row r="2672">
          <cell r="A2672" t="str">
            <v>ecks ste</v>
          </cell>
        </row>
        <row r="2673">
          <cell r="A2673" t="str">
            <v>arno luc</v>
          </cell>
        </row>
        <row r="2674">
          <cell r="A2674" t="str">
            <v>baro vic</v>
          </cell>
        </row>
        <row r="2675">
          <cell r="A2675" t="str">
            <v>bart ber</v>
          </cell>
        </row>
        <row r="2676">
          <cell r="A2676" t="str">
            <v>baum kev</v>
          </cell>
        </row>
        <row r="2677">
          <cell r="A2677" t="str">
            <v>beli joh</v>
          </cell>
        </row>
        <row r="2678">
          <cell r="A2678" t="str">
            <v>ben b max</v>
          </cell>
        </row>
        <row r="2679">
          <cell r="A2679" t="str">
            <v>benr fak</v>
          </cell>
        </row>
        <row r="2680">
          <cell r="A2680" t="str">
            <v>blon jul</v>
          </cell>
        </row>
        <row r="2681">
          <cell r="A2681" t="str">
            <v>boksque</v>
          </cell>
        </row>
        <row r="2682">
          <cell r="A2682" t="str">
            <v>bona dia</v>
          </cell>
        </row>
        <row r="2683">
          <cell r="A2683" t="str">
            <v>bonn kyl</v>
          </cell>
        </row>
        <row r="2684">
          <cell r="A2684" t="str">
            <v>bori erw</v>
          </cell>
        </row>
        <row r="2685">
          <cell r="A2685" t="str">
            <v>born max</v>
          </cell>
        </row>
        <row r="2686">
          <cell r="A2686" t="str">
            <v>bott mic</v>
          </cell>
        </row>
        <row r="2687">
          <cell r="A2687" t="str">
            <v>bour lau</v>
          </cell>
        </row>
        <row r="2688">
          <cell r="A2688" t="str">
            <v>bous pas</v>
          </cell>
        </row>
        <row r="2689">
          <cell r="A2689" t="str">
            <v>bred rich</v>
          </cell>
        </row>
        <row r="2690">
          <cell r="A2690" t="str">
            <v>brod sab</v>
          </cell>
        </row>
        <row r="2691">
          <cell r="A2691" t="str">
            <v>bury jea</v>
          </cell>
        </row>
        <row r="2692">
          <cell r="A2692" t="str">
            <v>cara pie</v>
          </cell>
        </row>
        <row r="2693">
          <cell r="A2693" t="str">
            <v>chan viv</v>
          </cell>
        </row>
        <row r="2694">
          <cell r="A2694" t="str">
            <v>chau kev</v>
          </cell>
        </row>
        <row r="2695">
          <cell r="A2695" t="str">
            <v>chev math</v>
          </cell>
        </row>
        <row r="2696">
          <cell r="A2696" t="str">
            <v>chri miy</v>
          </cell>
        </row>
        <row r="2697">
          <cell r="A2697" t="str">
            <v>coba chr</v>
          </cell>
        </row>
        <row r="2698">
          <cell r="A2698" t="str">
            <v>coba eva</v>
          </cell>
        </row>
        <row r="2699">
          <cell r="A2699" t="str">
            <v>coba tri</v>
          </cell>
        </row>
        <row r="2700">
          <cell r="A2700" t="str">
            <v>coll ren</v>
          </cell>
        </row>
        <row r="2701">
          <cell r="A2701" t="str">
            <v>corn mic</v>
          </cell>
        </row>
        <row r="2702">
          <cell r="A2702" t="str">
            <v>dago mat</v>
          </cell>
        </row>
        <row r="2703">
          <cell r="A2703" t="str">
            <v>dal cam</v>
          </cell>
        </row>
        <row r="2704">
          <cell r="A2704" t="str">
            <v>dauc vic</v>
          </cell>
        </row>
        <row r="2705">
          <cell r="A2705" t="str">
            <v>de di hug</v>
          </cell>
        </row>
        <row r="2706">
          <cell r="A2706" t="str">
            <v>de fa mar</v>
          </cell>
        </row>
        <row r="2707">
          <cell r="A2707" t="str">
            <v>de fa rom</v>
          </cell>
        </row>
        <row r="2708">
          <cell r="A2708" t="str">
            <v>dela isa</v>
          </cell>
        </row>
        <row r="2709">
          <cell r="A2709" t="str">
            <v>dela ant</v>
          </cell>
        </row>
        <row r="2710">
          <cell r="A2710" t="str">
            <v>dela nico</v>
          </cell>
        </row>
        <row r="2711">
          <cell r="A2711" t="str">
            <v>delm chr</v>
          </cell>
        </row>
        <row r="2712">
          <cell r="A2712" t="str">
            <v>delo jph</v>
          </cell>
        </row>
        <row r="2713">
          <cell r="A2713" t="str">
            <v>deni emm</v>
          </cell>
        </row>
        <row r="2714">
          <cell r="A2714" t="str">
            <v>derk yan</v>
          </cell>
        </row>
        <row r="2715">
          <cell r="A2715" t="str">
            <v>devi mel</v>
          </cell>
        </row>
        <row r="2716">
          <cell r="A2716" t="str">
            <v>di sa dav</v>
          </cell>
        </row>
        <row r="2717">
          <cell r="A2717" t="str">
            <v>di sa luc</v>
          </cell>
        </row>
        <row r="2718">
          <cell r="A2718" t="str">
            <v>dore ant</v>
          </cell>
        </row>
        <row r="2719">
          <cell r="A2719" t="str">
            <v>dos r rap</v>
          </cell>
        </row>
        <row r="2720">
          <cell r="A2720" t="str">
            <v>douc dom</v>
          </cell>
        </row>
        <row r="2721">
          <cell r="A2721" t="str">
            <v>drou xav</v>
          </cell>
        </row>
        <row r="2722">
          <cell r="A2722" t="str">
            <v>dubu jac</v>
          </cell>
        </row>
        <row r="2723">
          <cell r="A2723" t="str">
            <v>duch jer</v>
          </cell>
        </row>
        <row r="2724">
          <cell r="A2724" t="str">
            <v>ducl ber</v>
          </cell>
        </row>
        <row r="2725">
          <cell r="A2725" t="str">
            <v>duma fan</v>
          </cell>
        </row>
        <row r="2726">
          <cell r="A2726" t="str">
            <v>durm isa</v>
          </cell>
        </row>
        <row r="2727">
          <cell r="A2727" t="str">
            <v>durm nic</v>
          </cell>
        </row>
        <row r="2728">
          <cell r="A2728" t="str">
            <v>duva ben</v>
          </cell>
        </row>
        <row r="2729">
          <cell r="A2729" t="str">
            <v>duva joe</v>
          </cell>
        </row>
        <row r="2730">
          <cell r="A2730" t="str">
            <v>duva luc</v>
          </cell>
        </row>
        <row r="2731">
          <cell r="A2731" t="str">
            <v>duva thi</v>
          </cell>
        </row>
        <row r="2732">
          <cell r="A2732" t="str">
            <v>etie gab</v>
          </cell>
        </row>
        <row r="2733">
          <cell r="A2733" t="str">
            <v>ferd alw</v>
          </cell>
        </row>
        <row r="2734">
          <cell r="A2734" t="str">
            <v>ferd mer</v>
          </cell>
        </row>
        <row r="2735">
          <cell r="A2735" t="str">
            <v>fero syl</v>
          </cell>
        </row>
        <row r="2736">
          <cell r="A2736" t="str">
            <v>fery pau</v>
          </cell>
        </row>
        <row r="2737">
          <cell r="A2737" t="str">
            <v>foul thi</v>
          </cell>
        </row>
        <row r="2738">
          <cell r="A2738" t="str">
            <v>fran ale</v>
          </cell>
        </row>
        <row r="2739">
          <cell r="A2739" t="str">
            <v>gama ste</v>
          </cell>
        </row>
        <row r="2740">
          <cell r="A2740" t="str">
            <v>gara phi</v>
          </cell>
        </row>
        <row r="2741">
          <cell r="A2741" t="str">
            <v>gara ewa</v>
          </cell>
        </row>
        <row r="2742">
          <cell r="A2742" t="str">
            <v>garc jul</v>
          </cell>
        </row>
        <row r="2743">
          <cell r="A2743" t="str">
            <v>gava ale</v>
          </cell>
        </row>
        <row r="2744">
          <cell r="A2744" t="str">
            <v>gena aud</v>
          </cell>
        </row>
        <row r="2745">
          <cell r="A2745" t="str">
            <v>geno phi</v>
          </cell>
        </row>
        <row r="2746">
          <cell r="A2746" t="str">
            <v>gris mar</v>
          </cell>
        </row>
        <row r="2747">
          <cell r="A2747" t="str">
            <v>guen cal</v>
          </cell>
        </row>
        <row r="2748">
          <cell r="A2748" t="str">
            <v>guen rom</v>
          </cell>
        </row>
        <row r="2749">
          <cell r="A2749" t="str">
            <v>guer flo</v>
          </cell>
        </row>
        <row r="2750">
          <cell r="A2750" t="str">
            <v>guil nic</v>
          </cell>
        </row>
        <row r="2751">
          <cell r="A2751" t="str">
            <v>henr luk</v>
          </cell>
        </row>
        <row r="2752">
          <cell r="A2752" t="str">
            <v>hill eli</v>
          </cell>
        </row>
        <row r="2753">
          <cell r="A2753" t="str">
            <v>jean kev</v>
          </cell>
        </row>
        <row r="2754">
          <cell r="A2754" t="str">
            <v>jouy thi</v>
          </cell>
        </row>
        <row r="2755">
          <cell r="A2755" t="str">
            <v>kemp ser</v>
          </cell>
        </row>
        <row r="2756">
          <cell r="A2756" t="str">
            <v>labo ale</v>
          </cell>
        </row>
        <row r="2757">
          <cell r="A2757" t="str">
            <v>laco pie</v>
          </cell>
        </row>
        <row r="2758">
          <cell r="A2758" t="str">
            <v>lafo ste</v>
          </cell>
        </row>
        <row r="2759">
          <cell r="A2759" t="str">
            <v>lang ale</v>
          </cell>
        </row>
        <row r="2760">
          <cell r="A2760" t="str">
            <v>lapl mic</v>
          </cell>
        </row>
        <row r="2761">
          <cell r="A2761" t="str">
            <v>laro nel</v>
          </cell>
        </row>
        <row r="2762">
          <cell r="A2762" t="str">
            <v>larr ste</v>
          </cell>
        </row>
        <row r="2763">
          <cell r="A2763" t="str">
            <v>le br ren</v>
          </cell>
        </row>
        <row r="2764">
          <cell r="A2764" t="str">
            <v>le gr jof</v>
          </cell>
        </row>
        <row r="2765">
          <cell r="A2765" t="str">
            <v>le gu enz</v>
          </cell>
        </row>
        <row r="2766">
          <cell r="A2766" t="str">
            <v>lecl nat</v>
          </cell>
        </row>
        <row r="2767">
          <cell r="A2767" t="str">
            <v>lefe ste</v>
          </cell>
        </row>
        <row r="2768">
          <cell r="A2768" t="str">
            <v>lego yan</v>
          </cell>
        </row>
        <row r="2769">
          <cell r="A2769" t="str">
            <v>legr jer</v>
          </cell>
        </row>
        <row r="2770">
          <cell r="A2770" t="str">
            <v>lemo irv</v>
          </cell>
        </row>
        <row r="2771">
          <cell r="A2771" t="str">
            <v>leno ann</v>
          </cell>
        </row>
        <row r="2772">
          <cell r="A2772" t="str">
            <v>leno jad</v>
          </cell>
        </row>
        <row r="2773">
          <cell r="A2773" t="str">
            <v>leno pas</v>
          </cell>
        </row>
        <row r="2774">
          <cell r="A2774" t="str">
            <v>leta fra</v>
          </cell>
        </row>
        <row r="2775">
          <cell r="A2775" t="str">
            <v>leti phi</v>
          </cell>
        </row>
        <row r="2776">
          <cell r="A2776" t="str">
            <v>leve gui</v>
          </cell>
        </row>
        <row r="2777">
          <cell r="A2777" t="str">
            <v>locu gre</v>
          </cell>
        </row>
        <row r="2778">
          <cell r="A2778" t="str">
            <v>lort ste</v>
          </cell>
        </row>
        <row r="2779">
          <cell r="A2779" t="str">
            <v>mahu isi</v>
          </cell>
        </row>
        <row r="2780">
          <cell r="A2780" t="str">
            <v>mans gre</v>
          </cell>
        </row>
        <row r="2781">
          <cell r="A2781" t="str">
            <v>marc vale</v>
          </cell>
        </row>
        <row r="2782">
          <cell r="A2782" t="str">
            <v>marr tiz</v>
          </cell>
        </row>
        <row r="2783">
          <cell r="A2783" t="str">
            <v>mart the</v>
          </cell>
        </row>
        <row r="2784">
          <cell r="A2784" t="str">
            <v>masc pal</v>
          </cell>
        </row>
        <row r="2785">
          <cell r="A2785" t="str">
            <v>mass car</v>
          </cell>
        </row>
        <row r="2786">
          <cell r="A2786" t="str">
            <v>mata mic</v>
          </cell>
        </row>
        <row r="2787">
          <cell r="A2787" t="str">
            <v>meau gio</v>
          </cell>
        </row>
        <row r="2788">
          <cell r="A2788" t="str">
            <v>more ann</v>
          </cell>
        </row>
        <row r="2789">
          <cell r="A2789" t="str">
            <v>more tri</v>
          </cell>
        </row>
        <row r="2790">
          <cell r="A2790" t="str">
            <v>more jos</v>
          </cell>
        </row>
        <row r="2791">
          <cell r="A2791" t="str">
            <v>mune axe</v>
          </cell>
        </row>
        <row r="2792">
          <cell r="A2792" t="str">
            <v>nant did</v>
          </cell>
        </row>
        <row r="2793">
          <cell r="A2793" t="str">
            <v>neze bil</v>
          </cell>
        </row>
        <row r="2794">
          <cell r="A2794" t="str">
            <v>nyck pau</v>
          </cell>
        </row>
        <row r="2795">
          <cell r="A2795" t="str">
            <v>offr guy</v>
          </cell>
        </row>
        <row r="2796">
          <cell r="A2796" t="str">
            <v>papi tho</v>
          </cell>
        </row>
        <row r="2797">
          <cell r="A2797" t="str">
            <v>pell sta</v>
          </cell>
        </row>
        <row r="2798">
          <cell r="A2798" t="str">
            <v>perr fre</v>
          </cell>
        </row>
        <row r="2799">
          <cell r="A2799" t="str">
            <v>peti vin</v>
          </cell>
        </row>
        <row r="2800">
          <cell r="A2800" t="str">
            <v>pier jmi</v>
          </cell>
        </row>
        <row r="2801">
          <cell r="A2801" t="str">
            <v>pier mic</v>
          </cell>
        </row>
        <row r="2802">
          <cell r="A2802" t="str">
            <v>pira aud</v>
          </cell>
        </row>
        <row r="2803">
          <cell r="A2803" t="str">
            <v>pola lou</v>
          </cell>
        </row>
        <row r="2804">
          <cell r="A2804" t="str">
            <v>prot jor</v>
          </cell>
        </row>
        <row r="2805">
          <cell r="A2805" t="str">
            <v>prov jul</v>
          </cell>
        </row>
        <row r="2806">
          <cell r="A2806" t="str">
            <v>qian and</v>
          </cell>
        </row>
        <row r="2807">
          <cell r="A2807" t="str">
            <v>qian sha</v>
          </cell>
        </row>
        <row r="2808">
          <cell r="A2808" t="str">
            <v>quer man</v>
          </cell>
        </row>
        <row r="2809">
          <cell r="A2809" t="str">
            <v>qian yun</v>
          </cell>
        </row>
        <row r="2810">
          <cell r="A2810" t="str">
            <v>rena ale</v>
          </cell>
        </row>
        <row r="2811">
          <cell r="A2811" t="str">
            <v>revi ale</v>
          </cell>
        </row>
        <row r="2812">
          <cell r="A2812" t="str">
            <v>ribe alb</v>
          </cell>
        </row>
        <row r="2813">
          <cell r="A2813" t="str">
            <v>tauv cla</v>
          </cell>
        </row>
        <row r="2814">
          <cell r="A2814" t="str">
            <v>thev mar</v>
          </cell>
        </row>
        <row r="2815">
          <cell r="A2815" t="str">
            <v>tous ken</v>
          </cell>
        </row>
        <row r="2816">
          <cell r="A2816" t="str">
            <v>tran isa</v>
          </cell>
        </row>
        <row r="2817">
          <cell r="A2817" t="str">
            <v>tran luc</v>
          </cell>
        </row>
        <row r="2818">
          <cell r="A2818" t="str">
            <v>tran pau</v>
          </cell>
        </row>
        <row r="2819">
          <cell r="A2819" t="str">
            <v>verm yoa</v>
          </cell>
        </row>
        <row r="2820">
          <cell r="A2820" t="str">
            <v>vigo chl</v>
          </cell>
        </row>
        <row r="2821">
          <cell r="A2821" t="str">
            <v>vill vin</v>
          </cell>
        </row>
        <row r="2822">
          <cell r="A2822" t="str">
            <v>vill eva</v>
          </cell>
        </row>
        <row r="2823">
          <cell r="A2823" t="str">
            <v>vion mat</v>
          </cell>
        </row>
        <row r="2824">
          <cell r="A2824" t="str">
            <v>wagn man</v>
          </cell>
        </row>
        <row r="2825">
          <cell r="A2825" t="str">
            <v>wall ali</v>
          </cell>
        </row>
        <row r="2826">
          <cell r="A2826" t="str">
            <v>wary seb</v>
          </cell>
        </row>
        <row r="2827">
          <cell r="A2827" t="str">
            <v>wary vin</v>
          </cell>
        </row>
        <row r="2828">
          <cell r="A2828" t="str">
            <v>zbis gab</v>
          </cell>
        </row>
        <row r="2829">
          <cell r="A2829" t="str">
            <v>arte cle</v>
          </cell>
        </row>
        <row r="2830">
          <cell r="A2830" t="str">
            <v>bara tri</v>
          </cell>
        </row>
        <row r="2831">
          <cell r="A2831" t="str">
            <v>beca vin</v>
          </cell>
        </row>
        <row r="2832">
          <cell r="A2832" t="str">
            <v>buis bap</v>
          </cell>
        </row>
        <row r="2833">
          <cell r="A2833" t="str">
            <v>buis gui</v>
          </cell>
        </row>
        <row r="2834">
          <cell r="A2834" t="str">
            <v>chan flo</v>
          </cell>
        </row>
        <row r="2835">
          <cell r="A2835" t="str">
            <v>dard lau</v>
          </cell>
        </row>
        <row r="2836">
          <cell r="A2836" t="str">
            <v>debe jch</v>
          </cell>
        </row>
        <row r="2837">
          <cell r="A2837" t="str">
            <v>dela math</v>
          </cell>
        </row>
        <row r="2838">
          <cell r="A2838" t="str">
            <v>gonn chr</v>
          </cell>
        </row>
        <row r="2839">
          <cell r="A2839" t="str">
            <v>guy ser</v>
          </cell>
        </row>
        <row r="2840">
          <cell r="A2840" t="str">
            <v>huyn hun</v>
          </cell>
        </row>
        <row r="2841">
          <cell r="A2841" t="str">
            <v>jose jcl</v>
          </cell>
        </row>
        <row r="2842">
          <cell r="A2842" t="str">
            <v>kizi dav</v>
          </cell>
        </row>
        <row r="2843">
          <cell r="A2843" t="str">
            <v>lepi all</v>
          </cell>
        </row>
        <row r="2844">
          <cell r="A2844" t="str">
            <v>mart ste</v>
          </cell>
        </row>
        <row r="2845">
          <cell r="A2845" t="str">
            <v>math pau</v>
          </cell>
        </row>
        <row r="2846">
          <cell r="A2846" t="str">
            <v>pala ter</v>
          </cell>
        </row>
        <row r="2847">
          <cell r="A2847" t="str">
            <v>star mar</v>
          </cell>
        </row>
        <row r="2848">
          <cell r="A2848" t="str">
            <v>terr emi</v>
          </cell>
        </row>
        <row r="2849">
          <cell r="A2849" t="str">
            <v>allo axe</v>
          </cell>
        </row>
        <row r="2850">
          <cell r="A2850" t="str">
            <v>ambr gui</v>
          </cell>
        </row>
        <row r="2851">
          <cell r="A2851" t="str">
            <v>baud geo</v>
          </cell>
        </row>
        <row r="2852">
          <cell r="A2852" t="str">
            <v>baye gil</v>
          </cell>
        </row>
        <row r="2853">
          <cell r="A2853" t="str">
            <v>bera flo</v>
          </cell>
        </row>
        <row r="2854">
          <cell r="A2854" t="str">
            <v>bezy jul</v>
          </cell>
        </row>
        <row r="2855">
          <cell r="A2855" t="str">
            <v>char fre</v>
          </cell>
        </row>
        <row r="2856">
          <cell r="A2856" t="str">
            <v>char jul</v>
          </cell>
        </row>
        <row r="2857">
          <cell r="A2857" t="str">
            <v>char arn</v>
          </cell>
        </row>
        <row r="2858">
          <cell r="A2858" t="str">
            <v>chem jcl</v>
          </cell>
        </row>
        <row r="2859">
          <cell r="A2859" t="str">
            <v>cnoc dav</v>
          </cell>
        </row>
        <row r="2860">
          <cell r="A2860" t="str">
            <v>coll rem</v>
          </cell>
        </row>
        <row r="2861">
          <cell r="A2861" t="str">
            <v>covi cam</v>
          </cell>
        </row>
        <row r="2862">
          <cell r="A2862" t="str">
            <v>darm ant</v>
          </cell>
        </row>
        <row r="2863">
          <cell r="A2863" t="str">
            <v>de ri her</v>
          </cell>
        </row>
        <row r="2864">
          <cell r="A2864" t="str">
            <v>devi dan</v>
          </cell>
        </row>
        <row r="2865">
          <cell r="A2865" t="str">
            <v>dran dav</v>
          </cell>
        </row>
        <row r="2866">
          <cell r="A2866" t="str">
            <v>fars meh</v>
          </cell>
        </row>
        <row r="2867">
          <cell r="A2867" t="str">
            <v>gail kev</v>
          </cell>
        </row>
        <row r="2868">
          <cell r="A2868" t="str">
            <v>garc luc</v>
          </cell>
        </row>
        <row r="2869">
          <cell r="A2869" t="str">
            <v>garc pie</v>
          </cell>
        </row>
        <row r="2870">
          <cell r="A2870" t="str">
            <v>gerb ant</v>
          </cell>
        </row>
        <row r="2871">
          <cell r="A2871" t="str">
            <v>ghoz cyr</v>
          </cell>
        </row>
        <row r="2872">
          <cell r="A2872" t="str">
            <v>gobe dav</v>
          </cell>
        </row>
        <row r="2873">
          <cell r="A2873" t="str">
            <v>guat yoa</v>
          </cell>
        </row>
        <row r="2874">
          <cell r="A2874" t="str">
            <v>guer dor</v>
          </cell>
        </row>
        <row r="2875">
          <cell r="A2875" t="str">
            <v>hein lud</v>
          </cell>
        </row>
        <row r="2876">
          <cell r="A2876" t="str">
            <v>jouh tho</v>
          </cell>
        </row>
        <row r="2877">
          <cell r="A2877" t="str">
            <v>kras bru</v>
          </cell>
        </row>
        <row r="2878">
          <cell r="A2878" t="str">
            <v>kras rat</v>
          </cell>
        </row>
        <row r="2879">
          <cell r="A2879" t="str">
            <v>laun thi</v>
          </cell>
        </row>
        <row r="2880">
          <cell r="A2880" t="str">
            <v>lebr ced</v>
          </cell>
        </row>
        <row r="2881">
          <cell r="A2881" t="str">
            <v>lefe tho</v>
          </cell>
        </row>
        <row r="2882">
          <cell r="A2882" t="str">
            <v>lepe mau</v>
          </cell>
        </row>
        <row r="2883">
          <cell r="A2883" t="str">
            <v>mani yoh</v>
          </cell>
        </row>
        <row r="2884">
          <cell r="A2884" t="str">
            <v>metr luc</v>
          </cell>
        </row>
        <row r="2885">
          <cell r="A2885" t="str">
            <v>mott ant</v>
          </cell>
        </row>
        <row r="2886">
          <cell r="A2886" t="str">
            <v>nieu nic</v>
          </cell>
        </row>
        <row r="2887">
          <cell r="A2887" t="str">
            <v>nini bol</v>
          </cell>
        </row>
        <row r="2888">
          <cell r="A2888" t="str">
            <v>ouk fra</v>
          </cell>
        </row>
        <row r="2889">
          <cell r="A2889" t="str">
            <v>ours mic</v>
          </cell>
        </row>
        <row r="2890">
          <cell r="A2890" t="str">
            <v>pela gui</v>
          </cell>
        </row>
        <row r="2891">
          <cell r="A2891" t="str">
            <v>prot log</v>
          </cell>
        </row>
        <row r="2892">
          <cell r="A2892" t="str">
            <v>puch mic</v>
          </cell>
        </row>
        <row r="2893">
          <cell r="A2893" t="str">
            <v>rama ray</v>
          </cell>
        </row>
        <row r="2894">
          <cell r="A2894" t="str">
            <v>raso mat</v>
          </cell>
        </row>
        <row r="2895">
          <cell r="A2895" t="str">
            <v>raso the</v>
          </cell>
        </row>
        <row r="2896">
          <cell r="A2896" t="str">
            <v>ribe jpi</v>
          </cell>
        </row>
        <row r="2897">
          <cell r="A2897" t="str">
            <v>ross reg</v>
          </cell>
        </row>
        <row r="2898">
          <cell r="A2898" t="str">
            <v>sadi axe</v>
          </cell>
        </row>
        <row r="2899">
          <cell r="A2899" t="str">
            <v>semb pat</v>
          </cell>
        </row>
        <row r="2900">
          <cell r="A2900" t="str">
            <v>slam hug</v>
          </cell>
        </row>
        <row r="2901">
          <cell r="A2901" t="str">
            <v>socq phi</v>
          </cell>
        </row>
        <row r="2902">
          <cell r="A2902" t="str">
            <v>sott fed</v>
          </cell>
        </row>
        <row r="2903">
          <cell r="A2903" t="str">
            <v>sott nat</v>
          </cell>
        </row>
        <row r="2904">
          <cell r="A2904" t="str">
            <v>stoc lio</v>
          </cell>
        </row>
        <row r="2905">
          <cell r="A2905" t="str">
            <v>suc yoa</v>
          </cell>
        </row>
        <row r="2906">
          <cell r="A2906" t="str">
            <v>toti ale</v>
          </cell>
        </row>
        <row r="2907">
          <cell r="A2907" t="str">
            <v>truo ama</v>
          </cell>
        </row>
        <row r="2908">
          <cell r="A2908" t="str">
            <v>truo mel</v>
          </cell>
        </row>
        <row r="2909">
          <cell r="A2909" t="str">
            <v>uliv fre</v>
          </cell>
        </row>
        <row r="2910">
          <cell r="A2910" t="str">
            <v>van b mat</v>
          </cell>
        </row>
        <row r="2911">
          <cell r="A2911" t="str">
            <v>vial emi</v>
          </cell>
        </row>
        <row r="2912">
          <cell r="A2912" t="str">
            <v>wend eri</v>
          </cell>
        </row>
        <row r="2913">
          <cell r="A2913" t="str">
            <v>zemm axe</v>
          </cell>
        </row>
        <row r="2914">
          <cell r="A2914" t="str">
            <v>buec oli</v>
          </cell>
        </row>
        <row r="2915">
          <cell r="A2915" t="str">
            <v>daub ale</v>
          </cell>
        </row>
        <row r="2916">
          <cell r="A2916" t="str">
            <v>daub jer</v>
          </cell>
        </row>
        <row r="2917">
          <cell r="A2917" t="str">
            <v>lago ale</v>
          </cell>
        </row>
        <row r="2918">
          <cell r="A2918" t="str">
            <v>miga yve</v>
          </cell>
        </row>
        <row r="2919">
          <cell r="A2919" t="str">
            <v>mive sam</v>
          </cell>
        </row>
        <row r="2920">
          <cell r="A2920" t="str">
            <v>serv ced</v>
          </cell>
        </row>
        <row r="2921">
          <cell r="A2921" t="str">
            <v>sirj fre</v>
          </cell>
        </row>
        <row r="2922">
          <cell r="A2922" t="str">
            <v>alex ver</v>
          </cell>
        </row>
        <row r="2923">
          <cell r="A2923" t="str">
            <v>bour jcl</v>
          </cell>
        </row>
        <row r="2924">
          <cell r="A2924" t="str">
            <v>dema mar</v>
          </cell>
        </row>
        <row r="2925">
          <cell r="A2925" t="str">
            <v>deni mar</v>
          </cell>
        </row>
        <row r="2926">
          <cell r="A2926" t="str">
            <v>gall and</v>
          </cell>
        </row>
        <row r="2927">
          <cell r="A2927" t="str">
            <v>hart mch</v>
          </cell>
        </row>
        <row r="2928">
          <cell r="A2928" t="str">
            <v>lach thi</v>
          </cell>
        </row>
        <row r="2929">
          <cell r="A2929" t="str">
            <v>leba rem</v>
          </cell>
        </row>
        <row r="2930">
          <cell r="A2930" t="str">
            <v>lepa mat</v>
          </cell>
        </row>
        <row r="2931">
          <cell r="A2931" t="str">
            <v>looc joh</v>
          </cell>
        </row>
        <row r="2932">
          <cell r="A2932" t="str">
            <v>math syl</v>
          </cell>
        </row>
        <row r="2933">
          <cell r="A2933" t="str">
            <v>puey ann</v>
          </cell>
        </row>
        <row r="2934">
          <cell r="A2934" t="str">
            <v>puey jcl</v>
          </cell>
        </row>
        <row r="2935">
          <cell r="A2935" t="str">
            <v>siga ant</v>
          </cell>
        </row>
        <row r="2936">
          <cell r="A2936" t="str">
            <v>stan pas</v>
          </cell>
        </row>
        <row r="2937">
          <cell r="A2937" t="str">
            <v>thio jon</v>
          </cell>
        </row>
        <row r="2938">
          <cell r="A2938" t="str">
            <v>van s ste</v>
          </cell>
        </row>
        <row r="2939">
          <cell r="A2939" t="str">
            <v>arbe nab</v>
          </cell>
        </row>
        <row r="2940">
          <cell r="A2940" t="str">
            <v>belo ale</v>
          </cell>
        </row>
        <row r="2941">
          <cell r="A2941" t="str">
            <v>chan kil</v>
          </cell>
        </row>
        <row r="2942">
          <cell r="A2942" t="str">
            <v>coll gui</v>
          </cell>
        </row>
        <row r="2943">
          <cell r="A2943" t="str">
            <v>fuze ann</v>
          </cell>
        </row>
        <row r="2944">
          <cell r="A2944" t="str">
            <v>goes gui</v>
          </cell>
        </row>
        <row r="2945">
          <cell r="A2945" t="str">
            <v>ikez ray</v>
          </cell>
        </row>
        <row r="2946">
          <cell r="A2946" t="str">
            <v>kerm mic</v>
          </cell>
        </row>
        <row r="2947">
          <cell r="A2947" t="str">
            <v>klei ant</v>
          </cell>
        </row>
        <row r="2948">
          <cell r="A2948" t="str">
            <v>lagr gui</v>
          </cell>
        </row>
        <row r="2949">
          <cell r="A2949" t="str">
            <v>marz chr</v>
          </cell>
        </row>
        <row r="2950">
          <cell r="A2950" t="str">
            <v>mois gui</v>
          </cell>
        </row>
        <row r="2951">
          <cell r="A2951" t="str">
            <v>pedr pau</v>
          </cell>
        </row>
        <row r="2952">
          <cell r="A2952" t="str">
            <v>zend hub</v>
          </cell>
        </row>
        <row r="2953">
          <cell r="A2953" t="str">
            <v>balo cle</v>
          </cell>
        </row>
        <row r="2954">
          <cell r="A2954" t="str">
            <v>balo ste</v>
          </cell>
        </row>
        <row r="2955">
          <cell r="A2955" t="str">
            <v>bigo phi</v>
          </cell>
        </row>
        <row r="2956">
          <cell r="A2956" t="str">
            <v>chan cla</v>
          </cell>
        </row>
        <row r="2957">
          <cell r="A2957" t="str">
            <v>goes thi</v>
          </cell>
        </row>
        <row r="2958">
          <cell r="A2958" t="str">
            <v>huli bap</v>
          </cell>
        </row>
        <row r="2959">
          <cell r="A2959" t="str">
            <v>lacr arn</v>
          </cell>
        </row>
        <row r="2960">
          <cell r="A2960" t="str">
            <v>leou ton</v>
          </cell>
        </row>
        <row r="2961">
          <cell r="A2961" t="str">
            <v>mich jul</v>
          </cell>
        </row>
        <row r="2962">
          <cell r="A2962" t="str">
            <v>ruef luc</v>
          </cell>
        </row>
        <row r="2963">
          <cell r="A2963" t="str">
            <v>ruef yoa</v>
          </cell>
        </row>
        <row r="2964">
          <cell r="A2964" t="str">
            <v>guer aym</v>
          </cell>
        </row>
        <row r="2965">
          <cell r="A2965" t="str">
            <v>aill rob</v>
          </cell>
        </row>
        <row r="2966">
          <cell r="A2966" t="str">
            <v>beau chr</v>
          </cell>
        </row>
        <row r="2967">
          <cell r="A2967" t="str">
            <v>bert fra</v>
          </cell>
        </row>
        <row r="2968">
          <cell r="A2968" t="str">
            <v>blia mar</v>
          </cell>
        </row>
        <row r="2969">
          <cell r="A2969" t="str">
            <v>boul que</v>
          </cell>
        </row>
        <row r="2970">
          <cell r="A2970" t="str">
            <v>brun ren</v>
          </cell>
        </row>
        <row r="2971">
          <cell r="A2971" t="str">
            <v>chab jlu</v>
          </cell>
        </row>
        <row r="2972">
          <cell r="A2972" t="str">
            <v>chea kev</v>
          </cell>
        </row>
        <row r="2973">
          <cell r="A2973" t="str">
            <v>clos fre</v>
          </cell>
        </row>
        <row r="2974">
          <cell r="A2974" t="str">
            <v>coll eti</v>
          </cell>
        </row>
        <row r="2975">
          <cell r="A2975" t="str">
            <v>corn ste</v>
          </cell>
        </row>
        <row r="2976">
          <cell r="A2976" t="str">
            <v>coto rol</v>
          </cell>
        </row>
        <row r="2977">
          <cell r="A2977" t="str">
            <v>coul ser</v>
          </cell>
        </row>
        <row r="2978">
          <cell r="A2978" t="str">
            <v>cour thi</v>
          </cell>
        </row>
        <row r="2979">
          <cell r="A2979" t="str">
            <v>defo oli</v>
          </cell>
        </row>
        <row r="2980">
          <cell r="A2980" t="str">
            <v>deto gpa</v>
          </cell>
        </row>
        <row r="2981">
          <cell r="A2981" t="str">
            <v>droc her</v>
          </cell>
        </row>
        <row r="2982">
          <cell r="A2982" t="str">
            <v>dura mar</v>
          </cell>
        </row>
        <row r="2983">
          <cell r="A2983" t="str">
            <v>dura phi</v>
          </cell>
        </row>
        <row r="2984">
          <cell r="A2984" t="str">
            <v>dura ser</v>
          </cell>
        </row>
        <row r="2985">
          <cell r="A2985" t="str">
            <v>fant ger</v>
          </cell>
        </row>
        <row r="2986">
          <cell r="A2986" t="str">
            <v>fant lau</v>
          </cell>
        </row>
        <row r="2987">
          <cell r="A2987" t="str">
            <v>faye jer</v>
          </cell>
        </row>
        <row r="2988">
          <cell r="A2988" t="str">
            <v>gall mat</v>
          </cell>
        </row>
        <row r="2989">
          <cell r="A2989" t="str">
            <v>ged geo</v>
          </cell>
        </row>
        <row r="2990">
          <cell r="A2990" t="str">
            <v>giba pas</v>
          </cell>
        </row>
        <row r="2991">
          <cell r="A2991" t="str">
            <v>gros ger</v>
          </cell>
        </row>
        <row r="2992">
          <cell r="A2992" t="str">
            <v>guet oli</v>
          </cell>
        </row>
        <row r="2993">
          <cell r="A2993" t="str">
            <v>hery bru</v>
          </cell>
        </row>
        <row r="2994">
          <cell r="A2994" t="str">
            <v>kaun flo</v>
          </cell>
        </row>
        <row r="2995">
          <cell r="A2995" t="str">
            <v>kaun joc</v>
          </cell>
        </row>
        <row r="2996">
          <cell r="A2996" t="str">
            <v>kher sid</v>
          </cell>
        </row>
        <row r="2997">
          <cell r="A2997" t="str">
            <v>lacr seb</v>
          </cell>
        </row>
        <row r="2998">
          <cell r="A2998" t="str">
            <v>marc jlo</v>
          </cell>
        </row>
        <row r="2999">
          <cell r="A2999" t="str">
            <v>mari dan</v>
          </cell>
        </row>
        <row r="3000">
          <cell r="A3000" t="str">
            <v>mass pat</v>
          </cell>
        </row>
        <row r="3001">
          <cell r="A3001" t="str">
            <v>math oli</v>
          </cell>
        </row>
        <row r="3002">
          <cell r="A3002" t="str">
            <v>mery ste</v>
          </cell>
        </row>
        <row r="3003">
          <cell r="A3003" t="str">
            <v>meys phi</v>
          </cell>
        </row>
        <row r="3004">
          <cell r="A3004" t="str">
            <v>mons eli</v>
          </cell>
        </row>
        <row r="3005">
          <cell r="A3005" t="str">
            <v>mons seb</v>
          </cell>
        </row>
        <row r="3006">
          <cell r="A3006" t="str">
            <v>nean dan</v>
          </cell>
        </row>
        <row r="3007">
          <cell r="A3007" t="str">
            <v>neve chr</v>
          </cell>
        </row>
        <row r="3008">
          <cell r="A3008" t="str">
            <v>paca mic</v>
          </cell>
        </row>
        <row r="3009">
          <cell r="A3009" t="str">
            <v>padi chr</v>
          </cell>
        </row>
        <row r="3010">
          <cell r="A3010" t="str">
            <v>past ala</v>
          </cell>
        </row>
        <row r="3011">
          <cell r="A3011" t="str">
            <v>perr jer</v>
          </cell>
        </row>
        <row r="3012">
          <cell r="A3012" t="str">
            <v>pida thi</v>
          </cell>
        </row>
        <row r="3013">
          <cell r="A3013" t="str">
            <v>qadh fay</v>
          </cell>
        </row>
        <row r="3014">
          <cell r="A3014" t="str">
            <v>rala and</v>
          </cell>
        </row>
        <row r="3015">
          <cell r="A3015" t="str">
            <v>rayn luc</v>
          </cell>
        </row>
        <row r="3016">
          <cell r="A3016" t="str">
            <v>riai the</v>
          </cell>
        </row>
        <row r="3017">
          <cell r="A3017" t="str">
            <v>salo lau</v>
          </cell>
        </row>
        <row r="3018">
          <cell r="A3018" t="str">
            <v>sann oli</v>
          </cell>
        </row>
        <row r="3019">
          <cell r="A3019" t="str">
            <v>scot adr</v>
          </cell>
        </row>
        <row r="3020">
          <cell r="A3020" t="str">
            <v>serr xav</v>
          </cell>
        </row>
        <row r="3021">
          <cell r="A3021" t="str">
            <v>torn bap</v>
          </cell>
        </row>
        <row r="3022">
          <cell r="A3022" t="str">
            <v>zoqu nat</v>
          </cell>
        </row>
        <row r="3023">
          <cell r="A3023" t="str">
            <v>da co mar</v>
          </cell>
        </row>
        <row r="3024">
          <cell r="A3024" t="str">
            <v>oliv ant</v>
          </cell>
        </row>
        <row r="3025">
          <cell r="A3025" t="str">
            <v>vola nic</v>
          </cell>
        </row>
        <row r="3026">
          <cell r="A3026" t="str">
            <v>babi ben</v>
          </cell>
        </row>
        <row r="3027">
          <cell r="A3027" t="str">
            <v>babi bri</v>
          </cell>
        </row>
        <row r="3028">
          <cell r="A3028" t="str">
            <v>babi dam</v>
          </cell>
        </row>
        <row r="3029">
          <cell r="A3029" t="str">
            <v>babi mic</v>
          </cell>
        </row>
        <row r="3030">
          <cell r="A3030" t="str">
            <v>bres sam</v>
          </cell>
        </row>
        <row r="3031">
          <cell r="A3031" t="str">
            <v>cois ric</v>
          </cell>
        </row>
        <row r="3032">
          <cell r="A3032" t="str">
            <v>coli and</v>
          </cell>
        </row>
        <row r="3033">
          <cell r="A3033" t="str">
            <v>dass flo</v>
          </cell>
        </row>
        <row r="3034">
          <cell r="A3034" t="str">
            <v>deni emma</v>
          </cell>
        </row>
        <row r="3035">
          <cell r="A3035" t="str">
            <v>deni the</v>
          </cell>
        </row>
        <row r="3036">
          <cell r="A3036" t="str">
            <v>desc myl</v>
          </cell>
        </row>
        <row r="3037">
          <cell r="A3037" t="str">
            <v>deso dom</v>
          </cell>
        </row>
        <row r="3038">
          <cell r="A3038" t="str">
            <v>douc tho</v>
          </cell>
        </row>
        <row r="3039">
          <cell r="A3039" t="str">
            <v>erro ism</v>
          </cell>
        </row>
        <row r="3040">
          <cell r="A3040" t="str">
            <v>fle jcl</v>
          </cell>
        </row>
        <row r="3041">
          <cell r="A3041" t="str">
            <v>gera dan</v>
          </cell>
        </row>
        <row r="3042">
          <cell r="A3042" t="str">
            <v>gera phi</v>
          </cell>
        </row>
        <row r="3043">
          <cell r="A3043" t="str">
            <v>gonc hug</v>
          </cell>
        </row>
        <row r="3044">
          <cell r="A3044" t="str">
            <v>hoso nol</v>
          </cell>
        </row>
        <row r="3045">
          <cell r="A3045" t="str">
            <v>houv luc</v>
          </cell>
        </row>
        <row r="3046">
          <cell r="A3046" t="str">
            <v>hup ale</v>
          </cell>
        </row>
        <row r="3047">
          <cell r="A3047" t="str">
            <v>hup mel</v>
          </cell>
        </row>
        <row r="3048">
          <cell r="A3048" t="str">
            <v>lagi nic</v>
          </cell>
        </row>
        <row r="3049">
          <cell r="A3049" t="str">
            <v>le ro jac</v>
          </cell>
        </row>
        <row r="3050">
          <cell r="A3050" t="str">
            <v>mett vin</v>
          </cell>
        </row>
        <row r="3051">
          <cell r="A3051" t="str">
            <v>orio mic</v>
          </cell>
        </row>
        <row r="3052">
          <cell r="A3052" t="str">
            <v>pepi did</v>
          </cell>
        </row>
        <row r="3053">
          <cell r="A3053" t="str">
            <v>pepi mic</v>
          </cell>
        </row>
        <row r="3054">
          <cell r="A3054" t="str">
            <v>pera lud</v>
          </cell>
        </row>
        <row r="3055">
          <cell r="A3055" t="str">
            <v>pern max</v>
          </cell>
        </row>
        <row r="3056">
          <cell r="A3056" t="str">
            <v>raig gab</v>
          </cell>
        </row>
        <row r="3057">
          <cell r="A3057" t="str">
            <v>VASS EMM</v>
          </cell>
        </row>
        <row r="3058">
          <cell r="A3058" t="str">
            <v>vass noa</v>
          </cell>
        </row>
        <row r="3059">
          <cell r="A3059" t="str">
            <v>verd dan</v>
          </cell>
        </row>
        <row r="3060">
          <cell r="A3060" t="str">
            <v>abgu gui</v>
          </cell>
        </row>
        <row r="3061">
          <cell r="A3061" t="str">
            <v>abgu jer</v>
          </cell>
        </row>
        <row r="3062">
          <cell r="A3062" t="str">
            <v>alli adr</v>
          </cell>
        </row>
        <row r="3063">
          <cell r="A3063" t="str">
            <v>alve chr</v>
          </cell>
        </row>
        <row r="3064">
          <cell r="A3064" t="str">
            <v>amia fan</v>
          </cell>
        </row>
        <row r="3065">
          <cell r="A3065" t="str">
            <v>amia val</v>
          </cell>
        </row>
        <row r="3066">
          <cell r="A3066" t="str">
            <v>anso bap</v>
          </cell>
        </row>
        <row r="3067">
          <cell r="A3067" t="str">
            <v>anso lea</v>
          </cell>
        </row>
        <row r="3068">
          <cell r="A3068" t="str">
            <v>anso noa</v>
          </cell>
        </row>
        <row r="3069">
          <cell r="A3069" t="str">
            <v>arno lil</v>
          </cell>
        </row>
        <row r="3070">
          <cell r="A3070" t="str">
            <v>avri dom</v>
          </cell>
        </row>
        <row r="3071">
          <cell r="A3071" t="str">
            <v>avri emi</v>
          </cell>
        </row>
        <row r="3072">
          <cell r="A3072" t="str">
            <v>bann ale</v>
          </cell>
        </row>
        <row r="3073">
          <cell r="A3073" t="str">
            <v>bara pas</v>
          </cell>
        </row>
        <row r="3074">
          <cell r="A3074" t="str">
            <v>bara ren</v>
          </cell>
        </row>
        <row r="3075">
          <cell r="A3075" t="str">
            <v>barn lae</v>
          </cell>
        </row>
        <row r="3076">
          <cell r="A3076" t="str">
            <v>baro aki</v>
          </cell>
        </row>
        <row r="3077">
          <cell r="A3077" t="str">
            <v>baud fla</v>
          </cell>
        </row>
        <row r="3078">
          <cell r="A3078" t="str">
            <v>bekg mal</v>
          </cell>
        </row>
        <row r="3079">
          <cell r="A3079" t="str">
            <v>bel ang</v>
          </cell>
        </row>
        <row r="3080">
          <cell r="A3080" t="str">
            <v>bend dyl</v>
          </cell>
        </row>
        <row r="3081">
          <cell r="A3081" t="str">
            <v>beno alb</v>
          </cell>
        </row>
        <row r="3082">
          <cell r="A3082" t="str">
            <v>beno did</v>
          </cell>
        </row>
        <row r="3083">
          <cell r="A3083" t="str">
            <v>bian ent</v>
          </cell>
        </row>
        <row r="3084">
          <cell r="A3084" t="str">
            <v>bian fre</v>
          </cell>
        </row>
        <row r="3085">
          <cell r="A3085" t="str">
            <v>bisi lou</v>
          </cell>
        </row>
        <row r="3086">
          <cell r="A3086" t="str">
            <v>blan ale</v>
          </cell>
        </row>
        <row r="3087">
          <cell r="A3087" t="str">
            <v>boir pau</v>
          </cell>
        </row>
        <row r="3088">
          <cell r="A3088" t="str">
            <v>bouc ana</v>
          </cell>
        </row>
        <row r="3089">
          <cell r="A3089" t="str">
            <v>boud rem</v>
          </cell>
        </row>
        <row r="3090">
          <cell r="A3090" t="str">
            <v>bran bat</v>
          </cell>
        </row>
        <row r="3091">
          <cell r="A3091" t="str">
            <v>brel CHR</v>
          </cell>
        </row>
        <row r="3092">
          <cell r="A3092" t="str">
            <v>brel kil</v>
          </cell>
        </row>
        <row r="3093">
          <cell r="A3093" t="str">
            <v>brel tho</v>
          </cell>
        </row>
        <row r="3094">
          <cell r="A3094" t="str">
            <v>brou jma</v>
          </cell>
        </row>
        <row r="3095">
          <cell r="A3095" t="str">
            <v>brun bap</v>
          </cell>
        </row>
        <row r="3096">
          <cell r="A3096" t="str">
            <v>cail mic</v>
          </cell>
        </row>
        <row r="3097">
          <cell r="A3097" t="str">
            <v>cast dyl</v>
          </cell>
        </row>
        <row r="3098">
          <cell r="A3098" t="str">
            <v>chab fra</v>
          </cell>
        </row>
        <row r="3099">
          <cell r="A3099" t="str">
            <v>chas dam</v>
          </cell>
        </row>
        <row r="3100">
          <cell r="A3100" t="str">
            <v>chir bas</v>
          </cell>
        </row>
        <row r="3101">
          <cell r="A3101" t="str">
            <v>chir sol</v>
          </cell>
        </row>
        <row r="3102">
          <cell r="A3102" t="str">
            <v>chou tan</v>
          </cell>
        </row>
        <row r="3103">
          <cell r="A3103" t="str">
            <v>clor lau</v>
          </cell>
        </row>
        <row r="3104">
          <cell r="A3104" t="str">
            <v>cost ala</v>
          </cell>
        </row>
        <row r="3105">
          <cell r="A3105" t="str">
            <v>damo lau</v>
          </cell>
        </row>
        <row r="3106">
          <cell r="A3106" t="str">
            <v>dela cle</v>
          </cell>
        </row>
        <row r="3107">
          <cell r="A3107" t="str">
            <v>delo mic</v>
          </cell>
        </row>
        <row r="3108">
          <cell r="A3108" t="str">
            <v>demi seb</v>
          </cell>
        </row>
        <row r="3109">
          <cell r="A3109" t="str">
            <v>djen hug</v>
          </cell>
        </row>
        <row r="3110">
          <cell r="A3110" t="str">
            <v>dos enz</v>
          </cell>
        </row>
        <row r="3111">
          <cell r="A3111" t="str">
            <v>dos s sie</v>
          </cell>
        </row>
        <row r="3112">
          <cell r="A3112" t="str">
            <v>dos s noe</v>
          </cell>
        </row>
        <row r="3113">
          <cell r="A3113" t="str">
            <v>emon ber</v>
          </cell>
        </row>
        <row r="3114">
          <cell r="A3114" t="str">
            <v>fois ala</v>
          </cell>
        </row>
        <row r="3115">
          <cell r="A3115" t="str">
            <v>fois yoa</v>
          </cell>
        </row>
        <row r="3116">
          <cell r="A3116" t="str">
            <v>four ali</v>
          </cell>
        </row>
        <row r="3117">
          <cell r="A3117" t="str">
            <v>frit vic</v>
          </cell>
        </row>
        <row r="3118">
          <cell r="A3118" t="str">
            <v>frot max</v>
          </cell>
        </row>
        <row r="3119">
          <cell r="A3119" t="str">
            <v>frot phi</v>
          </cell>
        </row>
        <row r="3120">
          <cell r="A3120" t="str">
            <v>frot que</v>
          </cell>
        </row>
        <row r="3121">
          <cell r="A3121" t="str">
            <v>gaud yoh</v>
          </cell>
        </row>
        <row r="3122">
          <cell r="A3122" t="str">
            <v>goug fra</v>
          </cell>
        </row>
        <row r="3123">
          <cell r="A3123" t="str">
            <v>goug oli</v>
          </cell>
        </row>
        <row r="3124">
          <cell r="A3124" t="str">
            <v>goug pau</v>
          </cell>
        </row>
        <row r="3125">
          <cell r="A3125" t="str">
            <v>gouy ale</v>
          </cell>
        </row>
        <row r="3126">
          <cell r="A3126" t="str">
            <v>gouy fre</v>
          </cell>
        </row>
        <row r="3127">
          <cell r="A3127" t="str">
            <v>gran dam</v>
          </cell>
        </row>
        <row r="3128">
          <cell r="A3128" t="str">
            <v>gran dom</v>
          </cell>
        </row>
        <row r="3129">
          <cell r="A3129" t="str">
            <v>grod jfr</v>
          </cell>
        </row>
        <row r="3130">
          <cell r="A3130" t="str">
            <v>grum viv</v>
          </cell>
        </row>
        <row r="3131">
          <cell r="A3131" t="str">
            <v>guer gue</v>
          </cell>
        </row>
        <row r="3132">
          <cell r="A3132" t="str">
            <v>guer vin</v>
          </cell>
        </row>
        <row r="3133">
          <cell r="A3133" t="str">
            <v>guie aur</v>
          </cell>
        </row>
        <row r="3134">
          <cell r="A3134" t="str">
            <v>guin lou</v>
          </cell>
        </row>
        <row r="3135">
          <cell r="A3135" t="str">
            <v>haus the</v>
          </cell>
        </row>
        <row r="3136">
          <cell r="A3136" t="str">
            <v>held syl</v>
          </cell>
        </row>
        <row r="3137">
          <cell r="A3137" t="str">
            <v>houl jul</v>
          </cell>
        </row>
        <row r="3138">
          <cell r="A3138" t="str">
            <v>jaco jos</v>
          </cell>
        </row>
        <row r="3139">
          <cell r="A3139" t="str">
            <v>jacq eva</v>
          </cell>
        </row>
        <row r="3140">
          <cell r="A3140" t="str">
            <v>jadi vin</v>
          </cell>
        </row>
        <row r="3141">
          <cell r="A3141" t="str">
            <v>jasi sul</v>
          </cell>
        </row>
        <row r="3142">
          <cell r="A3142" t="str">
            <v>jawo cle</v>
          </cell>
        </row>
        <row r="3143">
          <cell r="A3143" t="str">
            <v>kang ced</v>
          </cell>
        </row>
        <row r="3144">
          <cell r="A3144" t="str">
            <v>kauf rom</v>
          </cell>
        </row>
        <row r="3145">
          <cell r="A3145" t="str">
            <v>lage tjo</v>
          </cell>
        </row>
        <row r="3146">
          <cell r="A3146" t="str">
            <v>laib cla</v>
          </cell>
        </row>
        <row r="3147">
          <cell r="A3147" t="str">
            <v>lain rac</v>
          </cell>
        </row>
        <row r="3148">
          <cell r="A3148" t="str">
            <v>lamy ben</v>
          </cell>
        </row>
        <row r="3149">
          <cell r="A3149" t="str">
            <v>le bo the</v>
          </cell>
        </row>
        <row r="3150">
          <cell r="A3150" t="str">
            <v>le me ced</v>
          </cell>
        </row>
        <row r="3151">
          <cell r="A3151" t="str">
            <v>lena ala</v>
          </cell>
        </row>
        <row r="3152">
          <cell r="A3152" t="str">
            <v>lena sac</v>
          </cell>
        </row>
        <row r="3153">
          <cell r="A3153" t="str">
            <v>libe ale</v>
          </cell>
        </row>
        <row r="3154">
          <cell r="A3154" t="str">
            <v>libe nic</v>
          </cell>
        </row>
        <row r="3155">
          <cell r="A3155" t="str">
            <v>malo axe</v>
          </cell>
        </row>
        <row r="3156">
          <cell r="A3156" t="str">
            <v>malo kil</v>
          </cell>
        </row>
        <row r="3157">
          <cell r="A3157" t="str">
            <v>mark nic</v>
          </cell>
        </row>
        <row r="3158">
          <cell r="A3158" t="str">
            <v>mart pat</v>
          </cell>
        </row>
        <row r="3159">
          <cell r="A3159" t="str">
            <v>mati erw</v>
          </cell>
        </row>
        <row r="3160">
          <cell r="A3160" t="str">
            <v>merc bry</v>
          </cell>
        </row>
        <row r="3161">
          <cell r="A3161" t="str">
            <v>naud nas</v>
          </cell>
        </row>
        <row r="3162">
          <cell r="A3162" t="str">
            <v>naud yas</v>
          </cell>
        </row>
        <row r="3163">
          <cell r="A3163" t="str">
            <v>ndon jot</v>
          </cell>
        </row>
        <row r="3164">
          <cell r="A3164" t="str">
            <v>nour eth</v>
          </cell>
        </row>
        <row r="3165">
          <cell r="A3165" t="str">
            <v>nuri kyl</v>
          </cell>
        </row>
        <row r="3166">
          <cell r="A3166" t="str">
            <v>ober gle</v>
          </cell>
        </row>
        <row r="3167">
          <cell r="A3167" t="str">
            <v>pali dam</v>
          </cell>
        </row>
        <row r="3168">
          <cell r="A3168" t="str">
            <v>pedr cri</v>
          </cell>
        </row>
        <row r="3169">
          <cell r="A3169" t="str">
            <v>peri jer</v>
          </cell>
        </row>
        <row r="3170">
          <cell r="A3170" t="str">
            <v>perr luc</v>
          </cell>
        </row>
        <row r="3171">
          <cell r="A3171" t="str">
            <v>peti ant</v>
          </cell>
        </row>
        <row r="3172">
          <cell r="A3172" t="str">
            <v>pouj cla</v>
          </cell>
        </row>
        <row r="3173">
          <cell r="A3173" t="str">
            <v>poup que</v>
          </cell>
        </row>
        <row r="3174">
          <cell r="A3174" t="str">
            <v>poup syl</v>
          </cell>
        </row>
        <row r="3175">
          <cell r="A3175" t="str">
            <v>prot sev</v>
          </cell>
        </row>
        <row r="3176">
          <cell r="A3176" t="str">
            <v>qada wal</v>
          </cell>
        </row>
        <row r="3177">
          <cell r="A3177" t="str">
            <v>raff lau</v>
          </cell>
        </row>
        <row r="3178">
          <cell r="A3178" t="str">
            <v>rebo jos</v>
          </cell>
        </row>
        <row r="3179">
          <cell r="A3179" t="str">
            <v>rebo wil</v>
          </cell>
        </row>
        <row r="3180">
          <cell r="A3180" t="str">
            <v>rich edg</v>
          </cell>
        </row>
        <row r="3181">
          <cell r="A3181" t="str">
            <v>roha ben</v>
          </cell>
        </row>
        <row r="3182">
          <cell r="A3182" t="str">
            <v>roll val</v>
          </cell>
        </row>
        <row r="3183">
          <cell r="A3183" t="str">
            <v>roy juli</v>
          </cell>
        </row>
        <row r="3184">
          <cell r="A3184" t="str">
            <v>ruel que</v>
          </cell>
        </row>
        <row r="3185">
          <cell r="A3185" t="str">
            <v>saun jja</v>
          </cell>
        </row>
        <row r="3186">
          <cell r="A3186" t="str">
            <v>sauv lau</v>
          </cell>
        </row>
        <row r="3187">
          <cell r="A3187" t="str">
            <v>sauv vir</v>
          </cell>
        </row>
        <row r="3188">
          <cell r="A3188" t="str">
            <v>selm cap</v>
          </cell>
        </row>
        <row r="3189">
          <cell r="A3189" t="str">
            <v>theb jcl</v>
          </cell>
        </row>
        <row r="3190">
          <cell r="A3190" t="str">
            <v>theb kon</v>
          </cell>
        </row>
        <row r="3191">
          <cell r="A3191" t="str">
            <v>thev mic</v>
          </cell>
        </row>
        <row r="3192">
          <cell r="A3192" t="str">
            <v>thev s</v>
          </cell>
        </row>
        <row r="3193">
          <cell r="A3193" t="str">
            <v>tong ben</v>
          </cell>
        </row>
        <row r="3194">
          <cell r="A3194" t="str">
            <v>trin lau</v>
          </cell>
        </row>
        <row r="3195">
          <cell r="A3195" t="str">
            <v>vail den</v>
          </cell>
        </row>
        <row r="3196">
          <cell r="A3196" t="str">
            <v>VIGR MIC</v>
          </cell>
        </row>
        <row r="3197">
          <cell r="A3197" t="str">
            <v>vitr gre</v>
          </cell>
        </row>
        <row r="3198">
          <cell r="A3198" t="str">
            <v>webe axe</v>
          </cell>
        </row>
        <row r="3199">
          <cell r="A3199" t="str">
            <v>webe gre</v>
          </cell>
        </row>
        <row r="3200">
          <cell r="A3200" t="str">
            <v>xion fra</v>
          </cell>
        </row>
        <row r="3201">
          <cell r="A3201" t="str">
            <v>hard phi</v>
          </cell>
        </row>
        <row r="3202">
          <cell r="A3202" t="str">
            <v>py lau</v>
          </cell>
        </row>
        <row r="3203">
          <cell r="A3203" t="str">
            <v>sosi ste</v>
          </cell>
        </row>
        <row r="3204">
          <cell r="A3204" t="str">
            <v>sauv nic</v>
          </cell>
        </row>
        <row r="3205">
          <cell r="A3205" t="str">
            <v>dusu lud</v>
          </cell>
        </row>
        <row r="3206">
          <cell r="A3206" t="str">
            <v>allp reb</v>
          </cell>
        </row>
        <row r="3207">
          <cell r="A3207" t="str">
            <v>alve ann</v>
          </cell>
        </row>
        <row r="3208">
          <cell r="A3208" t="str">
            <v>bara que</v>
          </cell>
        </row>
        <row r="3209">
          <cell r="A3209" t="str">
            <v>barb luc</v>
          </cell>
        </row>
        <row r="3210">
          <cell r="A3210" t="str">
            <v>barr rod</v>
          </cell>
        </row>
        <row r="3211">
          <cell r="A3211" t="str">
            <v>bazi ade</v>
          </cell>
        </row>
        <row r="3212">
          <cell r="A3212" t="str">
            <v>bern elo</v>
          </cell>
        </row>
        <row r="3213">
          <cell r="A3213" t="str">
            <v>bern ewe</v>
          </cell>
        </row>
        <row r="3214">
          <cell r="A3214" t="str">
            <v>bleu luc</v>
          </cell>
        </row>
        <row r="3215">
          <cell r="A3215" t="str">
            <v>blon aud</v>
          </cell>
        </row>
        <row r="3216">
          <cell r="A3216" t="str">
            <v>boez bap</v>
          </cell>
        </row>
        <row r="3217">
          <cell r="A3217" t="str">
            <v>bonn ale</v>
          </cell>
        </row>
        <row r="3218">
          <cell r="A3218" t="str">
            <v>bour oli</v>
          </cell>
        </row>
        <row r="3219">
          <cell r="A3219" t="str">
            <v>bour arm</v>
          </cell>
        </row>
        <row r="3220">
          <cell r="A3220" t="str">
            <v>breb bru</v>
          </cell>
        </row>
        <row r="3221">
          <cell r="A3221" t="str">
            <v>breb ste</v>
          </cell>
        </row>
        <row r="3222">
          <cell r="A3222" t="str">
            <v>bros pas</v>
          </cell>
        </row>
        <row r="3223">
          <cell r="A3223" t="str">
            <v>cail arn</v>
          </cell>
        </row>
        <row r="3224">
          <cell r="A3224" t="str">
            <v>call arn</v>
          </cell>
        </row>
        <row r="3225">
          <cell r="A3225" t="str">
            <v>cast die</v>
          </cell>
        </row>
        <row r="3226">
          <cell r="A3226" t="str">
            <v>chev bru</v>
          </cell>
        </row>
        <row r="3227">
          <cell r="A3227" t="str">
            <v>chol nel</v>
          </cell>
        </row>
        <row r="3228">
          <cell r="A3228" t="str">
            <v>clau chr</v>
          </cell>
        </row>
        <row r="3229">
          <cell r="A3229" t="str">
            <v>claus tri</v>
          </cell>
        </row>
        <row r="3230">
          <cell r="A3230" t="str">
            <v>coet sach</v>
          </cell>
        </row>
        <row r="3231">
          <cell r="A3231" t="str">
            <v>colo dav</v>
          </cell>
        </row>
        <row r="3232">
          <cell r="A3232" t="str">
            <v>corb luc</v>
          </cell>
        </row>
        <row r="3233">
          <cell r="A3233" t="str">
            <v>cord enz</v>
          </cell>
        </row>
        <row r="3234">
          <cell r="A3234" t="str">
            <v>cosk can</v>
          </cell>
        </row>
        <row r="3235">
          <cell r="A3235" t="str">
            <v>cosk ram</v>
          </cell>
        </row>
        <row r="3236">
          <cell r="A3236" t="str">
            <v>cost car</v>
          </cell>
        </row>
        <row r="3237">
          <cell r="A3237" t="str">
            <v>cote val</v>
          </cell>
        </row>
        <row r="3238">
          <cell r="A3238" t="str">
            <v>croi chr</v>
          </cell>
        </row>
        <row r="3239">
          <cell r="A3239" t="str">
            <v>curi cla</v>
          </cell>
        </row>
        <row r="3240">
          <cell r="A3240" t="str">
            <v>daco ros</v>
          </cell>
        </row>
        <row r="3241">
          <cell r="A3241" t="str">
            <v>da si aym</v>
          </cell>
        </row>
        <row r="3242">
          <cell r="A3242" t="str">
            <v>damb fab</v>
          </cell>
        </row>
        <row r="3243">
          <cell r="A3243" t="str">
            <v>de al mae</v>
          </cell>
        </row>
        <row r="3244">
          <cell r="A3244" t="str">
            <v>de sm did</v>
          </cell>
        </row>
        <row r="3245">
          <cell r="A3245" t="str">
            <v>dega thi</v>
          </cell>
        </row>
        <row r="3246">
          <cell r="A3246" t="str">
            <v>dobe ala</v>
          </cell>
        </row>
        <row r="3247">
          <cell r="A3247" t="str">
            <v>douy lio</v>
          </cell>
        </row>
        <row r="3248">
          <cell r="A3248" t="str">
            <v>drog hug</v>
          </cell>
        </row>
        <row r="3249">
          <cell r="A3249" t="str">
            <v>dupr mor</v>
          </cell>
        </row>
        <row r="3250">
          <cell r="A3250" t="str">
            <v>etie val</v>
          </cell>
        </row>
        <row r="3251">
          <cell r="A3251" t="str">
            <v>ferm jpi</v>
          </cell>
        </row>
        <row r="3252">
          <cell r="A3252" t="str">
            <v>fern adr</v>
          </cell>
        </row>
        <row r="3253">
          <cell r="A3253" t="str">
            <v>fern ale</v>
          </cell>
        </row>
        <row r="3254">
          <cell r="A3254" t="str">
            <v>fern dap</v>
          </cell>
        </row>
        <row r="3255">
          <cell r="A3255" t="str">
            <v>fisc adr</v>
          </cell>
        </row>
        <row r="3256">
          <cell r="A3256" t="str">
            <v>frac thi</v>
          </cell>
        </row>
        <row r="3257">
          <cell r="A3257" t="str">
            <v>fran erw</v>
          </cell>
        </row>
        <row r="3258">
          <cell r="A3258" t="str">
            <v>fran rud</v>
          </cell>
        </row>
        <row r="3259">
          <cell r="A3259" t="str">
            <v>gac eti</v>
          </cell>
        </row>
        <row r="3260">
          <cell r="A3260" t="str">
            <v>gail chr</v>
          </cell>
        </row>
        <row r="3261">
          <cell r="A3261" t="str">
            <v>gail tri</v>
          </cell>
        </row>
        <row r="3262">
          <cell r="A3262" t="str">
            <v>garn max</v>
          </cell>
        </row>
        <row r="3263">
          <cell r="A3263" t="str">
            <v>gasp max</v>
          </cell>
        </row>
        <row r="3264">
          <cell r="A3264" t="str">
            <v>gaud ant</v>
          </cell>
        </row>
        <row r="3265">
          <cell r="A3265" t="str">
            <v>gaud jmi</v>
          </cell>
        </row>
        <row r="3266">
          <cell r="A3266" t="str">
            <v>gibl yan</v>
          </cell>
        </row>
        <row r="3267">
          <cell r="A3267" t="str">
            <v>gilb mat</v>
          </cell>
        </row>
        <row r="3268">
          <cell r="A3268" t="str">
            <v>gonc hec</v>
          </cell>
        </row>
        <row r="3269">
          <cell r="A3269" t="str">
            <v>gout dor</v>
          </cell>
        </row>
        <row r="3270">
          <cell r="A3270" t="str">
            <v>gueu sim</v>
          </cell>
        </row>
        <row r="3271">
          <cell r="A3271" t="str">
            <v>gueu thi</v>
          </cell>
        </row>
        <row r="3272">
          <cell r="A3272" t="str">
            <v>guil tri</v>
          </cell>
        </row>
        <row r="3273">
          <cell r="A3273" t="str">
            <v>guil ala</v>
          </cell>
        </row>
        <row r="3274">
          <cell r="A3274" t="str">
            <v>guis jor</v>
          </cell>
        </row>
        <row r="3275">
          <cell r="A3275" t="str">
            <v>guzm tho</v>
          </cell>
        </row>
        <row r="3276">
          <cell r="A3276" t="str">
            <v>guzm vin</v>
          </cell>
        </row>
        <row r="3277">
          <cell r="A3277" t="str">
            <v>haba den</v>
          </cell>
        </row>
        <row r="3278">
          <cell r="A3278" t="str">
            <v>haba enz</v>
          </cell>
        </row>
        <row r="3279">
          <cell r="A3279" t="str">
            <v>hatc ale</v>
          </cell>
        </row>
        <row r="3280">
          <cell r="A3280" t="str">
            <v>imbe rem</v>
          </cell>
        </row>
        <row r="3281">
          <cell r="A3281" t="str">
            <v>jaco pau</v>
          </cell>
        </row>
        <row r="3282">
          <cell r="A3282" t="str">
            <v>jacq cle</v>
          </cell>
        </row>
        <row r="3283">
          <cell r="A3283" t="str">
            <v>jacq bas</v>
          </cell>
        </row>
        <row r="3284">
          <cell r="A3284" t="str">
            <v>jail tri</v>
          </cell>
        </row>
        <row r="3285">
          <cell r="A3285" t="str">
            <v>jean gil</v>
          </cell>
        </row>
        <row r="3286">
          <cell r="A3286" t="str">
            <v>kard ale</v>
          </cell>
        </row>
        <row r="3287">
          <cell r="A3287" t="str">
            <v>kern elo</v>
          </cell>
        </row>
        <row r="3288">
          <cell r="A3288" t="str">
            <v>laba ren</v>
          </cell>
        </row>
        <row r="3289">
          <cell r="A3289" t="str">
            <v>lamb adr</v>
          </cell>
        </row>
        <row r="3290">
          <cell r="A3290" t="str">
            <v>lami mat</v>
          </cell>
        </row>
        <row r="3291">
          <cell r="A3291" t="str">
            <v>lang tho</v>
          </cell>
        </row>
        <row r="3292">
          <cell r="A3292" t="str">
            <v>lard val</v>
          </cell>
        </row>
        <row r="3293">
          <cell r="A3293" t="str">
            <v>laur the</v>
          </cell>
        </row>
        <row r="3294">
          <cell r="A3294" t="str">
            <v>le ro ben</v>
          </cell>
        </row>
        <row r="3295">
          <cell r="A3295" t="str">
            <v>le ro PIE</v>
          </cell>
        </row>
        <row r="3296">
          <cell r="A3296" t="str">
            <v>lecu mar</v>
          </cell>
        </row>
        <row r="3297">
          <cell r="A3297" t="str">
            <v>ledu jcl</v>
          </cell>
        </row>
        <row r="3298">
          <cell r="A3298" t="str">
            <v>lege que</v>
          </cell>
        </row>
        <row r="3299">
          <cell r="A3299" t="str">
            <v>legu bri</v>
          </cell>
        </row>
        <row r="3300">
          <cell r="A3300" t="str">
            <v>lepv flo</v>
          </cell>
        </row>
        <row r="3301">
          <cell r="A3301" t="str">
            <v>lera eri</v>
          </cell>
        </row>
        <row r="3302">
          <cell r="A3302" t="str">
            <v>lesa chr</v>
          </cell>
        </row>
        <row r="3303">
          <cell r="A3303" t="str">
            <v>lete adr</v>
          </cell>
        </row>
        <row r="3304">
          <cell r="A3304" t="str">
            <v>leyt luc</v>
          </cell>
        </row>
        <row r="3305">
          <cell r="A3305" t="str">
            <v>lige deb</v>
          </cell>
        </row>
        <row r="3306">
          <cell r="A3306" t="str">
            <v>lige kev</v>
          </cell>
        </row>
        <row r="3307">
          <cell r="A3307" t="str">
            <v>lige pas</v>
          </cell>
        </row>
        <row r="3308">
          <cell r="A3308" t="str">
            <v>loqu flo</v>
          </cell>
        </row>
        <row r="3309">
          <cell r="A3309" t="str">
            <v>loqu mar</v>
          </cell>
        </row>
        <row r="3310">
          <cell r="A3310" t="str">
            <v>lugu vin</v>
          </cell>
        </row>
        <row r="3311">
          <cell r="A3311" t="str">
            <v>mail jul</v>
          </cell>
        </row>
        <row r="3312">
          <cell r="A3312" t="str">
            <v>mail chr</v>
          </cell>
        </row>
        <row r="3313">
          <cell r="A3313" t="str">
            <v>mair lin</v>
          </cell>
        </row>
        <row r="3314">
          <cell r="A3314" t="str">
            <v>mare pau</v>
          </cell>
        </row>
        <row r="3315">
          <cell r="A3315" t="str">
            <v>meir cor</v>
          </cell>
        </row>
        <row r="3316">
          <cell r="A3316" t="str">
            <v>mend sef</v>
          </cell>
        </row>
        <row r="3317">
          <cell r="A3317" t="str">
            <v>mend gre</v>
          </cell>
        </row>
        <row r="3318">
          <cell r="A3318" t="str">
            <v>mill tho</v>
          </cell>
        </row>
        <row r="3319">
          <cell r="A3319" t="str">
            <v>moli mat</v>
          </cell>
        </row>
        <row r="3320">
          <cell r="A3320" t="str">
            <v>moli mic</v>
          </cell>
        </row>
        <row r="3321">
          <cell r="A3321" t="str">
            <v>monn mic</v>
          </cell>
        </row>
        <row r="3322">
          <cell r="A3322" t="str">
            <v>mori ann</v>
          </cell>
        </row>
        <row r="3323">
          <cell r="A3323" t="str">
            <v>mori fra</v>
          </cell>
        </row>
        <row r="3324">
          <cell r="A3324" t="str">
            <v>moul oli</v>
          </cell>
        </row>
        <row r="3325">
          <cell r="A3325" t="str">
            <v>munt ste</v>
          </cell>
        </row>
        <row r="3326">
          <cell r="A3326" t="str">
            <v>nieu cle</v>
          </cell>
        </row>
        <row r="3327">
          <cell r="A3327" t="str">
            <v>nott ant</v>
          </cell>
        </row>
        <row r="3328">
          <cell r="A3328" t="str">
            <v>oliv luc</v>
          </cell>
        </row>
        <row r="3329">
          <cell r="A3329" t="str">
            <v>oliv phi</v>
          </cell>
        </row>
        <row r="3330">
          <cell r="A3330" t="str">
            <v>oliv tho</v>
          </cell>
        </row>
        <row r="3331">
          <cell r="A3331" t="str">
            <v>page ale</v>
          </cell>
        </row>
        <row r="3332">
          <cell r="A3332" t="str">
            <v>pala fra</v>
          </cell>
        </row>
        <row r="3333">
          <cell r="A3333" t="str">
            <v>paul ale</v>
          </cell>
        </row>
        <row r="3334">
          <cell r="A3334" t="str">
            <v>perr jfr</v>
          </cell>
        </row>
        <row r="3335">
          <cell r="A3335" t="str">
            <v>phil adr</v>
          </cell>
        </row>
        <row r="3336">
          <cell r="A3336" t="str">
            <v>pive jpa</v>
          </cell>
        </row>
        <row r="3337">
          <cell r="A3337" t="str">
            <v>pour mau</v>
          </cell>
        </row>
        <row r="3338">
          <cell r="A3338" t="str">
            <v>prou flo</v>
          </cell>
        </row>
        <row r="3339">
          <cell r="A3339" t="str">
            <v>quib mar</v>
          </cell>
        </row>
        <row r="3340">
          <cell r="A3340" t="str">
            <v>rena jim</v>
          </cell>
        </row>
        <row r="3341">
          <cell r="A3341" t="str">
            <v>reyn jpi</v>
          </cell>
        </row>
        <row r="3342">
          <cell r="A3342" t="str">
            <v>reyn rom</v>
          </cell>
        </row>
        <row r="3343">
          <cell r="A3343" t="str">
            <v>riba chr</v>
          </cell>
        </row>
        <row r="3344">
          <cell r="A3344" t="str">
            <v>ribl cyr</v>
          </cell>
        </row>
        <row r="3345">
          <cell r="A3345" t="str">
            <v>rica vic</v>
          </cell>
        </row>
        <row r="3346">
          <cell r="A3346" t="str">
            <v>rich yoh</v>
          </cell>
        </row>
        <row r="3347">
          <cell r="A3347" t="str">
            <v>rich nic</v>
          </cell>
        </row>
        <row r="3348">
          <cell r="A3348" t="str">
            <v>rieu karl</v>
          </cell>
        </row>
        <row r="3349">
          <cell r="A3349" t="str">
            <v>roes cam</v>
          </cell>
        </row>
        <row r="3350">
          <cell r="A3350" t="str">
            <v>roes lau</v>
          </cell>
        </row>
        <row r="3351">
          <cell r="A3351" t="str">
            <v>rous jea</v>
          </cell>
        </row>
        <row r="3352">
          <cell r="A3352" t="str">
            <v>safa eri</v>
          </cell>
        </row>
        <row r="3353">
          <cell r="A3353" t="str">
            <v>safa ern</v>
          </cell>
        </row>
        <row r="3354">
          <cell r="A3354" t="str">
            <v>sega ant</v>
          </cell>
        </row>
        <row r="3355">
          <cell r="A3355" t="str">
            <v>sell enz</v>
          </cell>
        </row>
        <row r="3356">
          <cell r="A3356" t="str">
            <v>sell eri</v>
          </cell>
        </row>
        <row r="3357">
          <cell r="A3357" t="str">
            <v>sibl seb</v>
          </cell>
        </row>
        <row r="3358">
          <cell r="A3358" t="str">
            <v>souc elo</v>
          </cell>
        </row>
        <row r="3359">
          <cell r="A3359" t="str">
            <v>stei luc</v>
          </cell>
        </row>
        <row r="3360">
          <cell r="A3360" t="str">
            <v>stei noe</v>
          </cell>
        </row>
        <row r="3361">
          <cell r="A3361" t="str">
            <v>taym jer</v>
          </cell>
        </row>
        <row r="3362">
          <cell r="A3362" t="str">
            <v>tech nic</v>
          </cell>
        </row>
        <row r="3363">
          <cell r="A3363" t="str">
            <v>thom nic</v>
          </cell>
        </row>
        <row r="3364">
          <cell r="A3364" t="str">
            <v>toch jlu</v>
          </cell>
        </row>
        <row r="3365">
          <cell r="A3365" t="str">
            <v>tort fra</v>
          </cell>
        </row>
        <row r="3366">
          <cell r="A3366" t="str">
            <v>tort jer</v>
          </cell>
        </row>
        <row r="3367">
          <cell r="A3367" t="str">
            <v>verc bru</v>
          </cell>
        </row>
        <row r="3368">
          <cell r="A3368" t="str">
            <v>verc rem</v>
          </cell>
        </row>
        <row r="3369">
          <cell r="A3369" t="str">
            <v>vice adr</v>
          </cell>
        </row>
        <row r="3370">
          <cell r="A3370" t="str">
            <v>viol yoh</v>
          </cell>
        </row>
        <row r="3371">
          <cell r="A3371" t="str">
            <v>wali emm</v>
          </cell>
        </row>
        <row r="3372">
          <cell r="A3372" t="str">
            <v>zhou zhi</v>
          </cell>
        </row>
        <row r="3373">
          <cell r="A3373" t="str">
            <v>chev wil</v>
          </cell>
        </row>
        <row r="3374">
          <cell r="A3374" t="str">
            <v>dalb ghi</v>
          </cell>
        </row>
        <row r="3375">
          <cell r="A3375" t="str">
            <v>dalb yoa</v>
          </cell>
        </row>
        <row r="3376">
          <cell r="A3376" t="str">
            <v>jacq fra</v>
          </cell>
        </row>
        <row r="3377">
          <cell r="A3377" t="str">
            <v>joly vin</v>
          </cell>
        </row>
        <row r="3378">
          <cell r="A3378" t="str">
            <v>legr xav</v>
          </cell>
        </row>
        <row r="3379">
          <cell r="A3379" t="str">
            <v>lero pas</v>
          </cell>
        </row>
        <row r="3380">
          <cell r="A3380" t="str">
            <v>aubr eri</v>
          </cell>
        </row>
        <row r="3381">
          <cell r="A3381" t="str">
            <v>azev jim</v>
          </cell>
        </row>
        <row r="3382">
          <cell r="A3382" t="str">
            <v>azev max</v>
          </cell>
        </row>
        <row r="3383">
          <cell r="A3383" t="str">
            <v>barb syl</v>
          </cell>
        </row>
        <row r="3384">
          <cell r="A3384" t="str">
            <v>beck cam</v>
          </cell>
        </row>
        <row r="3385">
          <cell r="A3385" t="str">
            <v>bonh val</v>
          </cell>
        </row>
        <row r="3386">
          <cell r="A3386" t="str">
            <v>croi ala</v>
          </cell>
        </row>
        <row r="3387">
          <cell r="A3387" t="str">
            <v>da si ale</v>
          </cell>
        </row>
        <row r="3388">
          <cell r="A3388" t="str">
            <v>dero bap</v>
          </cell>
        </row>
        <row r="3389">
          <cell r="A3389" t="str">
            <v>desv dim</v>
          </cell>
        </row>
        <row r="3390">
          <cell r="A3390" t="str">
            <v>deve oli</v>
          </cell>
        </row>
        <row r="3391">
          <cell r="A3391" t="str">
            <v>ethe que</v>
          </cell>
        </row>
        <row r="3392">
          <cell r="A3392" t="str">
            <v>fitt tho</v>
          </cell>
        </row>
        <row r="3393">
          <cell r="A3393" t="str">
            <v>folt mis</v>
          </cell>
        </row>
        <row r="3394">
          <cell r="A3394" t="str">
            <v>folt syl</v>
          </cell>
        </row>
        <row r="3395">
          <cell r="A3395" t="str">
            <v>fouq dim</v>
          </cell>
        </row>
        <row r="3396">
          <cell r="A3396" t="str">
            <v>gati pie</v>
          </cell>
        </row>
        <row r="3397">
          <cell r="A3397" t="str">
            <v>gome the</v>
          </cell>
        </row>
        <row r="3398">
          <cell r="A3398" t="str">
            <v>hong ich</v>
          </cell>
        </row>
        <row r="3399">
          <cell r="A3399" t="str">
            <v>lagi syl</v>
          </cell>
        </row>
        <row r="3400">
          <cell r="A3400" t="str">
            <v>lecl gau</v>
          </cell>
        </row>
        <row r="3401">
          <cell r="A3401" t="str">
            <v>mele flo</v>
          </cell>
        </row>
        <row r="3402">
          <cell r="A3402" t="str">
            <v>mest fab</v>
          </cell>
        </row>
        <row r="3403">
          <cell r="A3403" t="str">
            <v>paty ale</v>
          </cell>
        </row>
        <row r="3404">
          <cell r="A3404" t="str">
            <v>pier lau</v>
          </cell>
        </row>
        <row r="3405">
          <cell r="A3405" t="str">
            <v>rapa mat</v>
          </cell>
        </row>
        <row r="3406">
          <cell r="A3406" t="str">
            <v>roba dam</v>
          </cell>
        </row>
        <row r="3407">
          <cell r="A3407" t="str">
            <v>rond bri</v>
          </cell>
        </row>
        <row r="3408">
          <cell r="A3408" t="str">
            <v>sanc luc</v>
          </cell>
        </row>
        <row r="3409">
          <cell r="A3409" t="str">
            <v>sanc ped</v>
          </cell>
        </row>
        <row r="3410">
          <cell r="A3410" t="str">
            <v>tria rom</v>
          </cell>
        </row>
        <row r="3411">
          <cell r="A3411" t="str">
            <v>banc com</v>
          </cell>
        </row>
        <row r="3412">
          <cell r="A3412" t="str">
            <v>barb jer</v>
          </cell>
        </row>
        <row r="3413">
          <cell r="A3413" t="str">
            <v>barr edi</v>
          </cell>
        </row>
        <row r="3414">
          <cell r="A3414" t="str">
            <v>barr jmi</v>
          </cell>
        </row>
        <row r="3415">
          <cell r="A3415" t="str">
            <v>barr sam</v>
          </cell>
        </row>
        <row r="3416">
          <cell r="A3416" t="str">
            <v>beau jam</v>
          </cell>
        </row>
        <row r="3417">
          <cell r="A3417" t="str">
            <v>beau jere</v>
          </cell>
        </row>
        <row r="3418">
          <cell r="A3418" t="str">
            <v>bert adr</v>
          </cell>
        </row>
        <row r="3419">
          <cell r="A3419" t="str">
            <v>bida phi</v>
          </cell>
        </row>
        <row r="3420">
          <cell r="A3420" t="str">
            <v>bour cla</v>
          </cell>
        </row>
        <row r="3421">
          <cell r="A3421" t="str">
            <v>burn ant</v>
          </cell>
        </row>
        <row r="3422">
          <cell r="A3422" t="str">
            <v>burn mat</v>
          </cell>
        </row>
        <row r="3423">
          <cell r="A3423" t="str">
            <v>chai que</v>
          </cell>
        </row>
        <row r="3424">
          <cell r="A3424" t="str">
            <v>clai ale</v>
          </cell>
        </row>
        <row r="3425">
          <cell r="A3425" t="str">
            <v>clai jbe</v>
          </cell>
        </row>
        <row r="3426">
          <cell r="A3426" t="str">
            <v>clai lau</v>
          </cell>
        </row>
        <row r="3427">
          <cell r="A3427" t="str">
            <v>clai lou</v>
          </cell>
        </row>
        <row r="3428">
          <cell r="A3428" t="str">
            <v>coll lu</v>
          </cell>
        </row>
        <row r="3429">
          <cell r="A3429" t="str">
            <v>coll ugo</v>
          </cell>
        </row>
        <row r="3430">
          <cell r="A3430" t="str">
            <v>cont phi</v>
          </cell>
        </row>
        <row r="3431">
          <cell r="A3431" t="str">
            <v>cras cam</v>
          </cell>
        </row>
        <row r="3432">
          <cell r="A3432" t="str">
            <v>cras jea</v>
          </cell>
        </row>
        <row r="3433">
          <cell r="A3433" t="str">
            <v>croi art</v>
          </cell>
        </row>
        <row r="3434">
          <cell r="A3434" t="str">
            <v>da si val</v>
          </cell>
        </row>
        <row r="3435">
          <cell r="A3435" t="str">
            <v>deco arn</v>
          </cell>
        </row>
        <row r="3436">
          <cell r="A3436" t="str">
            <v>deco aym</v>
          </cell>
        </row>
        <row r="3437">
          <cell r="A3437" t="str">
            <v>deco chr</v>
          </cell>
        </row>
        <row r="3438">
          <cell r="A3438" t="str">
            <v>deco pat</v>
          </cell>
        </row>
        <row r="3439">
          <cell r="A3439" t="str">
            <v>dion vir</v>
          </cell>
        </row>
        <row r="3440">
          <cell r="A3440" t="str">
            <v>dore sab</v>
          </cell>
        </row>
        <row r="3441">
          <cell r="A3441" t="str">
            <v>evra thi</v>
          </cell>
        </row>
        <row r="3442">
          <cell r="A3442" t="str">
            <v>grard leo</v>
          </cell>
        </row>
        <row r="3443">
          <cell r="A3443" t="str">
            <v>guen jer</v>
          </cell>
        </row>
        <row r="3444">
          <cell r="A3444" t="str">
            <v>guer mar</v>
          </cell>
        </row>
        <row r="3445">
          <cell r="A3445" t="str">
            <v>gues eri</v>
          </cell>
        </row>
        <row r="3446">
          <cell r="A3446" t="str">
            <v>hama gab</v>
          </cell>
        </row>
        <row r="3447">
          <cell r="A3447" t="str">
            <v>hama thi</v>
          </cell>
        </row>
        <row r="3448">
          <cell r="A3448" t="str">
            <v>imbe max</v>
          </cell>
        </row>
        <row r="3449">
          <cell r="A3449" t="str">
            <v>jond eti</v>
          </cell>
        </row>
        <row r="3450">
          <cell r="A3450" t="str">
            <v>joub pau</v>
          </cell>
        </row>
        <row r="3451">
          <cell r="A3451" t="str">
            <v>laur theo</v>
          </cell>
        </row>
        <row r="3452">
          <cell r="A3452" t="str">
            <v>lebo bap</v>
          </cell>
        </row>
        <row r="3453">
          <cell r="A3453" t="str">
            <v>lebo chr</v>
          </cell>
        </row>
        <row r="3454">
          <cell r="A3454" t="str">
            <v>lete nol</v>
          </cell>
        </row>
        <row r="3455">
          <cell r="A3455" t="str">
            <v>luci bri</v>
          </cell>
        </row>
        <row r="3456">
          <cell r="A3456" t="str">
            <v>luci jpi</v>
          </cell>
        </row>
        <row r="3457">
          <cell r="A3457" t="str">
            <v>math jul</v>
          </cell>
        </row>
        <row r="3458">
          <cell r="A3458" t="str">
            <v>mest man</v>
          </cell>
        </row>
        <row r="3459">
          <cell r="A3459" t="str">
            <v>mest nic</v>
          </cell>
        </row>
        <row r="3460">
          <cell r="A3460" t="str">
            <v>mode luc</v>
          </cell>
        </row>
        <row r="3461">
          <cell r="A3461" t="str">
            <v>oliv gab</v>
          </cell>
        </row>
        <row r="3462">
          <cell r="A3462" t="str">
            <v>plou luk</v>
          </cell>
        </row>
        <row r="3463">
          <cell r="A3463" t="str">
            <v>rich bri</v>
          </cell>
        </row>
        <row r="3464">
          <cell r="A3464" t="str">
            <v>rich mat</v>
          </cell>
        </row>
        <row r="3465">
          <cell r="A3465" t="str">
            <v>sanz ale</v>
          </cell>
        </row>
        <row r="3466">
          <cell r="A3466" t="str">
            <v>sanz rap</v>
          </cell>
        </row>
        <row r="3467">
          <cell r="A3467" t="str">
            <v>sanz wil</v>
          </cell>
        </row>
        <row r="3468">
          <cell r="A3468" t="str">
            <v>thib fab</v>
          </cell>
        </row>
        <row r="3469">
          <cell r="A3469" t="str">
            <v>tran max</v>
          </cell>
        </row>
        <row r="3470">
          <cell r="A3470" t="str">
            <v>tria dan</v>
          </cell>
        </row>
        <row r="3471">
          <cell r="A3471" t="str">
            <v>vale ste</v>
          </cell>
        </row>
        <row r="3472">
          <cell r="A3472" t="str">
            <v>vale tit</v>
          </cell>
        </row>
        <row r="3473">
          <cell r="A3473" t="str">
            <v>vanl pau</v>
          </cell>
        </row>
        <row r="3474">
          <cell r="A3474" t="str">
            <v>vida chr</v>
          </cell>
        </row>
        <row r="3475">
          <cell r="A3475" t="str">
            <v>vida lol</v>
          </cell>
        </row>
        <row r="3476">
          <cell r="A3476" t="str">
            <v>vois bas</v>
          </cell>
        </row>
        <row r="3477">
          <cell r="A3477" t="str">
            <v>chas cla</v>
          </cell>
        </row>
        <row r="3478">
          <cell r="A3478" t="str">
            <v>marc jer</v>
          </cell>
        </row>
        <row r="3479">
          <cell r="A3479" t="str">
            <v>sene dan</v>
          </cell>
        </row>
        <row r="3480">
          <cell r="A3480" t="str">
            <v>sott emm</v>
          </cell>
        </row>
        <row r="3481">
          <cell r="A3481" t="str">
            <v>norm tim</v>
          </cell>
        </row>
        <row r="3482">
          <cell r="A3482" t="str">
            <v>pine ala</v>
          </cell>
        </row>
        <row r="3483">
          <cell r="A3483" t="str">
            <v>amau rom</v>
          </cell>
        </row>
        <row r="3484">
          <cell r="A3484" t="str">
            <v>arna ale</v>
          </cell>
        </row>
        <row r="3485">
          <cell r="A3485" t="str">
            <v>arna que</v>
          </cell>
        </row>
        <row r="3486">
          <cell r="A3486" t="str">
            <v>beka ano</v>
          </cell>
        </row>
        <row r="3487">
          <cell r="A3487" t="str">
            <v>brao yan</v>
          </cell>
        </row>
        <row r="3488">
          <cell r="A3488" t="str">
            <v>bris nol</v>
          </cell>
        </row>
        <row r="3489">
          <cell r="A3489" t="str">
            <v>caro pie</v>
          </cell>
        </row>
        <row r="3490">
          <cell r="A3490" t="str">
            <v>chab gue</v>
          </cell>
        </row>
        <row r="3491">
          <cell r="A3491" t="str">
            <v>chab ste</v>
          </cell>
        </row>
        <row r="3492">
          <cell r="A3492" t="str">
            <v>chah zak</v>
          </cell>
        </row>
        <row r="3493">
          <cell r="A3493" t="str">
            <v>chat flo</v>
          </cell>
        </row>
        <row r="3494">
          <cell r="A3494" t="str">
            <v>clar que</v>
          </cell>
        </row>
        <row r="3495">
          <cell r="A3495" t="str">
            <v>dela dam</v>
          </cell>
        </row>
        <row r="3496">
          <cell r="A3496" t="str">
            <v>eniz jor</v>
          </cell>
        </row>
        <row r="3497">
          <cell r="A3497" t="str">
            <v>fost art</v>
          </cell>
        </row>
        <row r="3498">
          <cell r="A3498" t="str">
            <v>fouc teo</v>
          </cell>
        </row>
        <row r="3499">
          <cell r="A3499" t="str">
            <v>four jer</v>
          </cell>
        </row>
        <row r="3500">
          <cell r="A3500" t="str">
            <v>gone the</v>
          </cell>
        </row>
        <row r="3501">
          <cell r="A3501" t="str">
            <v>gran cla</v>
          </cell>
        </row>
        <row r="3502">
          <cell r="A3502" t="str">
            <v>gran noe</v>
          </cell>
        </row>
        <row r="3503">
          <cell r="A3503" t="str">
            <v>gran teo</v>
          </cell>
        </row>
        <row r="3504">
          <cell r="A3504" t="str">
            <v>hure que</v>
          </cell>
        </row>
        <row r="3505">
          <cell r="A3505" t="str">
            <v>iniz jor</v>
          </cell>
        </row>
        <row r="3506">
          <cell r="A3506" t="str">
            <v>jean tho</v>
          </cell>
        </row>
        <row r="3507">
          <cell r="A3507" t="str">
            <v>laca bas</v>
          </cell>
        </row>
        <row r="3508">
          <cell r="A3508" t="str">
            <v>laca lou</v>
          </cell>
        </row>
        <row r="3509">
          <cell r="A3509" t="str">
            <v>laza adr</v>
          </cell>
        </row>
        <row r="3510">
          <cell r="A3510" t="str">
            <v>lege luc</v>
          </cell>
        </row>
        <row r="3511">
          <cell r="A3511" t="str">
            <v>levi nat</v>
          </cell>
        </row>
        <row r="3512">
          <cell r="A3512" t="str">
            <v>heme max</v>
          </cell>
        </row>
        <row r="3513">
          <cell r="A3513" t="str">
            <v>merc ala</v>
          </cell>
        </row>
        <row r="3514">
          <cell r="A3514" t="str">
            <v>mikl jul</v>
          </cell>
        </row>
        <row r="3515">
          <cell r="A3515" t="str">
            <v>oliv ale</v>
          </cell>
        </row>
        <row r="3516">
          <cell r="A3516" t="str">
            <v>pavo ale</v>
          </cell>
        </row>
        <row r="3517">
          <cell r="A3517" t="str">
            <v>peti axe</v>
          </cell>
        </row>
        <row r="3518">
          <cell r="A3518" t="str">
            <v>pine cec</v>
          </cell>
        </row>
        <row r="3519">
          <cell r="A3519" t="str">
            <v>pine jos</v>
          </cell>
        </row>
        <row r="3520">
          <cell r="A3520" t="str">
            <v>ples nic</v>
          </cell>
        </row>
        <row r="3521">
          <cell r="A3521" t="str">
            <v>port nic</v>
          </cell>
        </row>
        <row r="3522">
          <cell r="A3522" t="str">
            <v>port tho</v>
          </cell>
        </row>
        <row r="3523">
          <cell r="A3523" t="str">
            <v>sauv erw</v>
          </cell>
        </row>
        <row r="3524">
          <cell r="A3524" t="str">
            <v>sauv kil</v>
          </cell>
        </row>
        <row r="3525">
          <cell r="A3525" t="str">
            <v>sera tom</v>
          </cell>
        </row>
        <row r="3526">
          <cell r="A3526" t="str">
            <v>smad luc</v>
          </cell>
        </row>
        <row r="3527">
          <cell r="A3527" t="str">
            <v>smad nat</v>
          </cell>
        </row>
        <row r="3528">
          <cell r="A3528" t="str">
            <v>vill art</v>
          </cell>
        </row>
        <row r="3529">
          <cell r="A3529" t="str">
            <v>villi vin</v>
          </cell>
        </row>
        <row r="3530">
          <cell r="A3530" t="str">
            <v>vore cle</v>
          </cell>
        </row>
        <row r="3531">
          <cell r="A3531" t="str">
            <v>wabn que</v>
          </cell>
        </row>
        <row r="3532">
          <cell r="A3532" t="str">
            <v>alem ale</v>
          </cell>
        </row>
        <row r="3533">
          <cell r="A3533" t="str">
            <v>bail pie</v>
          </cell>
        </row>
        <row r="3534">
          <cell r="A3534" t="str">
            <v>bajo dor</v>
          </cell>
        </row>
        <row r="3535">
          <cell r="A3535" t="str">
            <v>bara ced</v>
          </cell>
        </row>
        <row r="3536">
          <cell r="A3536" t="str">
            <v>bara dam</v>
          </cell>
        </row>
        <row r="3537">
          <cell r="A3537" t="str">
            <v>barb ale</v>
          </cell>
        </row>
        <row r="3538">
          <cell r="A3538" t="str">
            <v>barb tho</v>
          </cell>
        </row>
        <row r="3539">
          <cell r="A3539" t="str">
            <v>bayn mat</v>
          </cell>
        </row>
        <row r="3540">
          <cell r="A3540" t="str">
            <v>beau bap</v>
          </cell>
        </row>
        <row r="3541">
          <cell r="A3541" t="str">
            <v>beau tho</v>
          </cell>
        </row>
        <row r="3542">
          <cell r="A3542" t="str">
            <v>bell rem</v>
          </cell>
        </row>
        <row r="3543">
          <cell r="A3543" t="str">
            <v>boss mat</v>
          </cell>
        </row>
        <row r="3544">
          <cell r="A3544" t="str">
            <v>boua ila</v>
          </cell>
        </row>
        <row r="3545">
          <cell r="A3545" t="str">
            <v>boug rom</v>
          </cell>
        </row>
        <row r="3546">
          <cell r="A3546" t="str">
            <v>bous ali</v>
          </cell>
        </row>
        <row r="3547">
          <cell r="A3547" t="str">
            <v>cana ama</v>
          </cell>
        </row>
        <row r="3548">
          <cell r="A3548" t="str">
            <v>cass max</v>
          </cell>
        </row>
        <row r="3549">
          <cell r="A3549" t="str">
            <v>corn sop</v>
          </cell>
        </row>
        <row r="3550">
          <cell r="A3550" t="str">
            <v>coum rob</v>
          </cell>
        </row>
        <row r="3551">
          <cell r="A3551" t="str">
            <v>cour lea</v>
          </cell>
        </row>
        <row r="3552">
          <cell r="A3552" t="str">
            <v>cour rem</v>
          </cell>
        </row>
        <row r="3553">
          <cell r="A3553" t="str">
            <v>dago gui</v>
          </cell>
        </row>
        <row r="3554">
          <cell r="A3554" t="str">
            <v>deca arn</v>
          </cell>
        </row>
        <row r="3555">
          <cell r="A3555" t="str">
            <v>dele gre</v>
          </cell>
        </row>
        <row r="3556">
          <cell r="A3556" t="str">
            <v>dere ana</v>
          </cell>
        </row>
        <row r="3557">
          <cell r="A3557" t="str">
            <v>desv thi</v>
          </cell>
        </row>
        <row r="3558">
          <cell r="A3558" t="str">
            <v>devr aur</v>
          </cell>
        </row>
        <row r="3559">
          <cell r="A3559" t="str">
            <v>dos s car</v>
          </cell>
        </row>
        <row r="3560">
          <cell r="A3560" t="str">
            <v>dura emm</v>
          </cell>
        </row>
        <row r="3561">
          <cell r="A3561" t="str">
            <v>estr emm</v>
          </cell>
        </row>
        <row r="3562">
          <cell r="A3562" t="str">
            <v>faya gui</v>
          </cell>
        </row>
        <row r="3563">
          <cell r="A3563" t="str">
            <v>faya vin</v>
          </cell>
        </row>
        <row r="3564">
          <cell r="A3564" t="str">
            <v>fesa nic</v>
          </cell>
        </row>
        <row r="3565">
          <cell r="A3565" t="str">
            <v>fesa yan</v>
          </cell>
        </row>
        <row r="3566">
          <cell r="A3566" t="str">
            <v>flat dia</v>
          </cell>
        </row>
        <row r="3567">
          <cell r="A3567" t="str">
            <v>frac ale</v>
          </cell>
        </row>
        <row r="3568">
          <cell r="A3568" t="str">
            <v>fran gui</v>
          </cell>
        </row>
        <row r="3569">
          <cell r="A3569" t="str">
            <v>fred ale</v>
          </cell>
        </row>
        <row r="3570">
          <cell r="A3570" t="str">
            <v>fred nat</v>
          </cell>
        </row>
        <row r="3571">
          <cell r="A3571" t="str">
            <v>galu tho</v>
          </cell>
        </row>
        <row r="3572">
          <cell r="A3572" t="str">
            <v>gerc jer</v>
          </cell>
        </row>
        <row r="3573">
          <cell r="A3573" t="str">
            <v>gira luc</v>
          </cell>
        </row>
        <row r="3574">
          <cell r="A3574" t="str">
            <v>gonc max</v>
          </cell>
        </row>
        <row r="3575">
          <cell r="A3575" t="str">
            <v>grai lau</v>
          </cell>
        </row>
        <row r="3576">
          <cell r="A3576" t="str">
            <v>gril vin</v>
          </cell>
        </row>
        <row r="3577">
          <cell r="A3577" t="str">
            <v>hamm yoa</v>
          </cell>
        </row>
        <row r="3578">
          <cell r="A3578" t="str">
            <v>jacq mar</v>
          </cell>
        </row>
        <row r="3579">
          <cell r="A3579" t="str">
            <v>jian eva</v>
          </cell>
        </row>
        <row r="3580">
          <cell r="A3580" t="str">
            <v>joue ali</v>
          </cell>
        </row>
        <row r="3581">
          <cell r="A3581" t="str">
            <v>jour ala</v>
          </cell>
        </row>
        <row r="3582">
          <cell r="A3582" t="str">
            <v>jour patr</v>
          </cell>
        </row>
        <row r="3583">
          <cell r="A3583" t="str">
            <v>kwan kim</v>
          </cell>
        </row>
        <row r="3584">
          <cell r="A3584" t="str">
            <v>laga ced</v>
          </cell>
        </row>
        <row r="3585">
          <cell r="A3585" t="str">
            <v>le ra oks</v>
          </cell>
        </row>
        <row r="3586">
          <cell r="A3586" t="str">
            <v>lebi jul</v>
          </cell>
        </row>
        <row r="3587">
          <cell r="A3587" t="str">
            <v>lebi thi</v>
          </cell>
        </row>
        <row r="3588">
          <cell r="A3588" t="str">
            <v>lebo ver</v>
          </cell>
        </row>
        <row r="3589">
          <cell r="A3589" t="str">
            <v>lecl pau</v>
          </cell>
        </row>
        <row r="3590">
          <cell r="A3590" t="str">
            <v>leco chr</v>
          </cell>
        </row>
        <row r="3591">
          <cell r="A3591" t="str">
            <v>leco lou</v>
          </cell>
        </row>
        <row r="3592">
          <cell r="A3592" t="str">
            <v>lefe irv</v>
          </cell>
        </row>
        <row r="3593">
          <cell r="A3593" t="str">
            <v>lefe mat</v>
          </cell>
        </row>
        <row r="3594">
          <cell r="A3594" t="str">
            <v>lema tho</v>
          </cell>
        </row>
        <row r="3595">
          <cell r="A3595" t="str">
            <v>lete ale</v>
          </cell>
        </row>
        <row r="3596">
          <cell r="A3596" t="str">
            <v>liat ant</v>
          </cell>
        </row>
        <row r="3597">
          <cell r="A3597" t="str">
            <v>loli jen</v>
          </cell>
        </row>
        <row r="3598">
          <cell r="A3598" t="str">
            <v>lugu tri</v>
          </cell>
        </row>
        <row r="3599">
          <cell r="A3599" t="str">
            <v>mail art</v>
          </cell>
        </row>
        <row r="3600">
          <cell r="A3600" t="str">
            <v>malh ale</v>
          </cell>
        </row>
        <row r="3601">
          <cell r="A3601" t="str">
            <v>may ric</v>
          </cell>
        </row>
        <row r="3602">
          <cell r="A3602" t="str">
            <v>mbow ser</v>
          </cell>
        </row>
        <row r="3603">
          <cell r="A3603" t="str">
            <v>mecr nat</v>
          </cell>
        </row>
        <row r="3604">
          <cell r="A3604" t="str">
            <v>mini ant</v>
          </cell>
        </row>
        <row r="3605">
          <cell r="A3605" t="str">
            <v>mirv ame</v>
          </cell>
        </row>
        <row r="3606">
          <cell r="A3606" t="str">
            <v>more cle</v>
          </cell>
        </row>
        <row r="3607">
          <cell r="A3607" t="str">
            <v>more jul</v>
          </cell>
        </row>
        <row r="3608">
          <cell r="A3608" t="str">
            <v>more rom</v>
          </cell>
        </row>
        <row r="3609">
          <cell r="A3609" t="str">
            <v>patr pie</v>
          </cell>
        </row>
        <row r="3610">
          <cell r="A3610" t="str">
            <v>pejo chr</v>
          </cell>
        </row>
        <row r="3611">
          <cell r="A3611" t="str">
            <v>pell mat</v>
          </cell>
        </row>
        <row r="3612">
          <cell r="A3612" t="str">
            <v>perr rap</v>
          </cell>
        </row>
        <row r="3613">
          <cell r="A3613" t="str">
            <v>perz ale</v>
          </cell>
        </row>
        <row r="3614">
          <cell r="A3614" t="str">
            <v>plaz dav</v>
          </cell>
        </row>
        <row r="3615">
          <cell r="A3615" t="str">
            <v>prea cha</v>
          </cell>
        </row>
        <row r="3616">
          <cell r="A3616" t="str">
            <v>prêt bri</v>
          </cell>
        </row>
        <row r="3617">
          <cell r="A3617" t="str">
            <v>raff kev</v>
          </cell>
        </row>
        <row r="3618">
          <cell r="A3618" t="str">
            <v>raff nic</v>
          </cell>
        </row>
        <row r="3619">
          <cell r="A3619" t="str">
            <v>ribo ben</v>
          </cell>
        </row>
        <row r="3620">
          <cell r="A3620" t="str">
            <v>rodr val</v>
          </cell>
        </row>
        <row r="3621">
          <cell r="A3621" t="str">
            <v>roge fel</v>
          </cell>
        </row>
        <row r="3622">
          <cell r="A3622" t="str">
            <v>roll pie</v>
          </cell>
        </row>
        <row r="3623">
          <cell r="A3623" t="str">
            <v>rona pau</v>
          </cell>
        </row>
        <row r="3624">
          <cell r="A3624" t="str">
            <v>ros edo</v>
          </cell>
        </row>
        <row r="3625">
          <cell r="A3625" t="str">
            <v>sall flo</v>
          </cell>
        </row>
        <row r="3626">
          <cell r="A3626" t="str">
            <v>saus yoh</v>
          </cell>
        </row>
        <row r="3627">
          <cell r="A3627" t="str">
            <v>segh eve</v>
          </cell>
        </row>
        <row r="3628">
          <cell r="A3628" t="str">
            <v>sein hug</v>
          </cell>
        </row>
        <row r="3629">
          <cell r="A3629" t="str">
            <v>sein tan</v>
          </cell>
        </row>
        <row r="3630">
          <cell r="A3630" t="str">
            <v>sime que</v>
          </cell>
        </row>
        <row r="3631">
          <cell r="A3631" t="str">
            <v>slos oli</v>
          </cell>
        </row>
        <row r="3632">
          <cell r="A3632" t="str">
            <v>teys arn</v>
          </cell>
        </row>
        <row r="3633">
          <cell r="A3633" t="str">
            <v>theu vin</v>
          </cell>
        </row>
        <row r="3634">
          <cell r="A3634" t="str">
            <v>trot ant</v>
          </cell>
        </row>
        <row r="3635">
          <cell r="A3635" t="str">
            <v>vene cal</v>
          </cell>
        </row>
        <row r="3636">
          <cell r="A3636" t="str">
            <v>vene seb</v>
          </cell>
        </row>
        <row r="3637">
          <cell r="A3637" t="str">
            <v>vene ylo</v>
          </cell>
        </row>
        <row r="3638">
          <cell r="A3638" t="str">
            <v>vinc ant</v>
          </cell>
        </row>
        <row r="3639">
          <cell r="A3639" t="str">
            <v>volk mat</v>
          </cell>
        </row>
        <row r="3640">
          <cell r="A3640" t="str">
            <v>volk thi</v>
          </cell>
        </row>
        <row r="3641">
          <cell r="A3641" t="str">
            <v>wred val</v>
          </cell>
        </row>
        <row r="3642">
          <cell r="A3642" t="str">
            <v>zejm lau</v>
          </cell>
        </row>
        <row r="3643">
          <cell r="A3643" t="str">
            <v>duss mar</v>
          </cell>
        </row>
        <row r="3644">
          <cell r="A3644" t="str">
            <v>colo cat</v>
          </cell>
        </row>
        <row r="3645">
          <cell r="A3645" t="str">
            <v>dago fra</v>
          </cell>
        </row>
        <row r="3646">
          <cell r="A3646" t="str">
            <v>prom vin</v>
          </cell>
        </row>
        <row r="3647">
          <cell r="A3647" t="str">
            <v>remo els</v>
          </cell>
        </row>
        <row r="3648">
          <cell r="A3648" t="str">
            <v>couv tri</v>
          </cell>
        </row>
        <row r="3649">
          <cell r="A3649" t="str">
            <v>bert enz</v>
          </cell>
        </row>
        <row r="3650">
          <cell r="A3650" t="str">
            <v>gaul ale</v>
          </cell>
        </row>
        <row r="3651">
          <cell r="A3651" t="str">
            <v>bert fre</v>
          </cell>
        </row>
        <row r="3652">
          <cell r="A3652" t="str">
            <v>LECO FAB</v>
          </cell>
        </row>
        <row r="3653">
          <cell r="A3653" t="str">
            <v>DESP ROM</v>
          </cell>
        </row>
        <row r="3654">
          <cell r="A3654" t="str">
            <v>OYA IVA</v>
          </cell>
        </row>
        <row r="3655">
          <cell r="A3655" t="str">
            <v>ROUH MAY</v>
          </cell>
        </row>
        <row r="3656">
          <cell r="A3656" t="str">
            <v>MICH THI</v>
          </cell>
        </row>
        <row r="3657">
          <cell r="A3657" t="str">
            <v>FRAS MAT</v>
          </cell>
        </row>
        <row r="3658">
          <cell r="A3658" t="str">
            <v>TEOD RAY</v>
          </cell>
        </row>
        <row r="3659">
          <cell r="A3659" t="str">
            <v>DELR ANT</v>
          </cell>
        </row>
        <row r="3660">
          <cell r="A3660" t="str">
            <v>CHAN NEO</v>
          </cell>
        </row>
        <row r="3661">
          <cell r="A3661" t="str">
            <v>DELL REM</v>
          </cell>
        </row>
        <row r="3662">
          <cell r="A3662" t="str">
            <v>corg jer</v>
          </cell>
        </row>
        <row r="3663">
          <cell r="A3663" t="str">
            <v>gaut jam</v>
          </cell>
        </row>
        <row r="3664">
          <cell r="A3664" t="str">
            <v>fagl jcl</v>
          </cell>
        </row>
        <row r="3665">
          <cell r="A3665" t="str">
            <v>andr man</v>
          </cell>
        </row>
        <row r="3666">
          <cell r="A3666" t="str">
            <v>rapi ste</v>
          </cell>
        </row>
        <row r="3667">
          <cell r="A3667" t="str">
            <v>maha ger</v>
          </cell>
        </row>
        <row r="3668">
          <cell r="A3668" t="str">
            <v>varl ber</v>
          </cell>
        </row>
        <row r="3669">
          <cell r="A3669" t="str">
            <v>foug mar</v>
          </cell>
        </row>
        <row r="3670">
          <cell r="A3670" t="str">
            <v>chav jcl</v>
          </cell>
        </row>
        <row r="3671">
          <cell r="A3671" t="str">
            <v>calv pas</v>
          </cell>
        </row>
        <row r="3672">
          <cell r="A3672" t="str">
            <v>guic eti</v>
          </cell>
        </row>
        <row r="3673">
          <cell r="A3673" t="str">
            <v>chav mic</v>
          </cell>
        </row>
        <row r="3674">
          <cell r="A3674" t="str">
            <v>guil ced</v>
          </cell>
        </row>
        <row r="3675">
          <cell r="A3675" t="str">
            <v>warn sam</v>
          </cell>
        </row>
        <row r="3676">
          <cell r="A3676" t="str">
            <v>guio ste</v>
          </cell>
        </row>
        <row r="3677">
          <cell r="A3677" t="str">
            <v>loza rem</v>
          </cell>
        </row>
        <row r="3678">
          <cell r="A3678" t="str">
            <v>wahl cle</v>
          </cell>
        </row>
        <row r="3679">
          <cell r="A3679" t="str">
            <v>val mic</v>
          </cell>
        </row>
        <row r="3680">
          <cell r="A3680" t="str">
            <v>cher ben</v>
          </cell>
        </row>
        <row r="3681">
          <cell r="A3681" t="str">
            <v>roye ste</v>
          </cell>
        </row>
        <row r="3682">
          <cell r="A3682" t="str">
            <v>le he sop</v>
          </cell>
        </row>
        <row r="3683">
          <cell r="A3683" t="str">
            <v>nath ros</v>
          </cell>
        </row>
        <row r="3684">
          <cell r="A3684" t="str">
            <v>tyra ant</v>
          </cell>
        </row>
        <row r="3685">
          <cell r="A3685" t="str">
            <v>basq max</v>
          </cell>
        </row>
        <row r="3686">
          <cell r="A3686" t="str">
            <v>more max</v>
          </cell>
        </row>
        <row r="3687">
          <cell r="A3687" t="str">
            <v>deru pau</v>
          </cell>
        </row>
        <row r="3688">
          <cell r="A3688" t="str">
            <v>halb the</v>
          </cell>
        </row>
        <row r="3689">
          <cell r="A3689" t="str">
            <v>deli lau</v>
          </cell>
        </row>
        <row r="3690">
          <cell r="A3690" t="str">
            <v>thom ary</v>
          </cell>
        </row>
        <row r="3691">
          <cell r="A3691" t="str">
            <v>saiv eli</v>
          </cell>
        </row>
        <row r="3692">
          <cell r="A3692" t="str">
            <v>land noe</v>
          </cell>
        </row>
        <row r="3693">
          <cell r="A3693" t="str">
            <v>coin alo</v>
          </cell>
        </row>
        <row r="3694">
          <cell r="A3694" t="str">
            <v>uria tom</v>
          </cell>
        </row>
        <row r="3695">
          <cell r="A3695" t="str">
            <v>bray cle</v>
          </cell>
        </row>
        <row r="3696">
          <cell r="A3696" t="str">
            <v>giro mae</v>
          </cell>
        </row>
        <row r="3697">
          <cell r="A3697" t="str">
            <v>holq nao</v>
          </cell>
        </row>
        <row r="3698">
          <cell r="A3698" t="str">
            <v>demi jac</v>
          </cell>
        </row>
        <row r="3699">
          <cell r="A3699" t="str">
            <v>maes ger</v>
          </cell>
        </row>
        <row r="3700">
          <cell r="A3700" t="str">
            <v>mass mich</v>
          </cell>
        </row>
        <row r="3701">
          <cell r="A3701" t="str">
            <v>suro ger</v>
          </cell>
        </row>
        <row r="3702">
          <cell r="A3702" t="str">
            <v>pich jea</v>
          </cell>
        </row>
        <row r="3703">
          <cell r="A3703" t="str">
            <v>niso jan</v>
          </cell>
        </row>
        <row r="3704">
          <cell r="A3704" t="str">
            <v>bouq jpa</v>
          </cell>
        </row>
        <row r="3705">
          <cell r="A3705" t="str">
            <v>pate jpi</v>
          </cell>
        </row>
        <row r="3706">
          <cell r="A3706" t="str">
            <v>leme jcl</v>
          </cell>
        </row>
        <row r="3707">
          <cell r="A3707" t="str">
            <v>peti phi</v>
          </cell>
        </row>
        <row r="3708">
          <cell r="A3708" t="str">
            <v>mora ste</v>
          </cell>
        </row>
        <row r="3709">
          <cell r="A3709" t="str">
            <v>buto loi</v>
          </cell>
        </row>
        <row r="3710">
          <cell r="A3710" t="str">
            <v>lebo flo</v>
          </cell>
        </row>
        <row r="3711">
          <cell r="A3711" t="str">
            <v>saut chr</v>
          </cell>
        </row>
        <row r="3712">
          <cell r="A3712" t="str">
            <v>guil oli</v>
          </cell>
        </row>
        <row r="3713">
          <cell r="A3713" t="str">
            <v>goin val</v>
          </cell>
        </row>
        <row r="3714">
          <cell r="A3714" t="str">
            <v>veyr chr</v>
          </cell>
        </row>
        <row r="3715">
          <cell r="A3715" t="str">
            <v>krud san</v>
          </cell>
        </row>
        <row r="3716">
          <cell r="A3716" t="str">
            <v>gire mar</v>
          </cell>
        </row>
        <row r="3717">
          <cell r="A3717" t="str">
            <v>QUEN XAV</v>
          </cell>
        </row>
        <row r="3718">
          <cell r="A3718" t="str">
            <v>CHAB ALE</v>
          </cell>
        </row>
        <row r="3719">
          <cell r="A3719" t="str">
            <v>LELA FRE</v>
          </cell>
        </row>
        <row r="3720">
          <cell r="A3720" t="str">
            <v>TREN EMM</v>
          </cell>
        </row>
        <row r="3721">
          <cell r="A3721" t="str">
            <v>ZAMO CHR</v>
          </cell>
        </row>
        <row r="3722">
          <cell r="A3722" t="str">
            <v>LEVA MIC</v>
          </cell>
        </row>
        <row r="3723">
          <cell r="A3723" t="str">
            <v>PAYE PAT</v>
          </cell>
        </row>
        <row r="3724">
          <cell r="A3724" t="str">
            <v>KERG FAB</v>
          </cell>
        </row>
        <row r="3725">
          <cell r="A3725" t="str">
            <v>DECH LOR</v>
          </cell>
        </row>
        <row r="3726">
          <cell r="A3726" t="str">
            <v>DERV ANT</v>
          </cell>
        </row>
        <row r="3727">
          <cell r="A3727" t="str">
            <v>MATH RAH</v>
          </cell>
        </row>
        <row r="3728">
          <cell r="A3728" t="str">
            <v>FEVR LEO</v>
          </cell>
        </row>
        <row r="3729">
          <cell r="A3729" t="str">
            <v>FERO MAT</v>
          </cell>
        </row>
        <row r="3730">
          <cell r="A3730" t="str">
            <v>SONN MAT</v>
          </cell>
        </row>
        <row r="3731">
          <cell r="A3731" t="str">
            <v>DUBR MAT</v>
          </cell>
        </row>
        <row r="3732">
          <cell r="A3732" t="str">
            <v>ROCH ALE</v>
          </cell>
        </row>
        <row r="3733">
          <cell r="A3733" t="str">
            <v>DELF THI</v>
          </cell>
        </row>
        <row r="3734">
          <cell r="A3734" t="str">
            <v>GESN MAX</v>
          </cell>
        </row>
        <row r="3735">
          <cell r="A3735" t="str">
            <v>BONH JER</v>
          </cell>
        </row>
        <row r="3736">
          <cell r="A3736" t="str">
            <v>DAUB QUE</v>
          </cell>
        </row>
        <row r="3737">
          <cell r="A3737" t="str">
            <v>LOYE ERW</v>
          </cell>
        </row>
        <row r="3738">
          <cell r="A3738" t="str">
            <v>RABI NAT</v>
          </cell>
        </row>
        <row r="3739">
          <cell r="A3739" t="str">
            <v>DA SI ENZ</v>
          </cell>
        </row>
        <row r="3740">
          <cell r="A3740" t="str">
            <v>DEGB EVE</v>
          </cell>
        </row>
        <row r="3741">
          <cell r="A3741" t="str">
            <v>SIKO LEI</v>
          </cell>
        </row>
        <row r="3742">
          <cell r="A3742" t="str">
            <v>CUSI NOA</v>
          </cell>
        </row>
        <row r="3743">
          <cell r="A3743" t="str">
            <v>CHAI SOL</v>
          </cell>
        </row>
        <row r="3744">
          <cell r="A3744" t="str">
            <v>PROU LUC</v>
          </cell>
        </row>
        <row r="3745">
          <cell r="A3745" t="str">
            <v>GAND ANT</v>
          </cell>
        </row>
        <row r="3746">
          <cell r="A3746" t="str">
            <v>GUIN SEL</v>
          </cell>
        </row>
        <row r="3747">
          <cell r="A3747" t="str">
            <v>KLEI SAM</v>
          </cell>
        </row>
        <row r="3748">
          <cell r="A3748" t="str">
            <v>GUIN NAE</v>
          </cell>
        </row>
        <row r="3749">
          <cell r="A3749" t="str">
            <v>ROHA BRA</v>
          </cell>
        </row>
        <row r="3750">
          <cell r="A3750" t="str">
            <v>LE BO MAX</v>
          </cell>
        </row>
        <row r="3751">
          <cell r="A3751" t="str">
            <v>CUZI FRA</v>
          </cell>
        </row>
        <row r="3752">
          <cell r="A3752" t="str">
            <v>GREN AUR</v>
          </cell>
        </row>
        <row r="3753">
          <cell r="A3753" t="str">
            <v>LAUR THO</v>
          </cell>
        </row>
        <row r="3754">
          <cell r="A3754" t="str">
            <v>LOUC THE</v>
          </cell>
        </row>
        <row r="3755">
          <cell r="A3755" t="str">
            <v>MARI CLE</v>
          </cell>
        </row>
        <row r="3756">
          <cell r="A3756" t="str">
            <v>PERL JPH</v>
          </cell>
        </row>
        <row r="3757">
          <cell r="A3757" t="str">
            <v>DUPU PAS</v>
          </cell>
        </row>
        <row r="3758">
          <cell r="A3758" t="str">
            <v>GORE YAN</v>
          </cell>
        </row>
        <row r="3759">
          <cell r="A3759" t="str">
            <v>SABL FRA</v>
          </cell>
        </row>
        <row r="3760">
          <cell r="A3760" t="str">
            <v>LENO ART</v>
          </cell>
        </row>
        <row r="3761">
          <cell r="A3761" t="str">
            <v>FOVE ODI</v>
          </cell>
        </row>
        <row r="3762">
          <cell r="A3762" t="str">
            <v>DICK HUG</v>
          </cell>
        </row>
        <row r="3763">
          <cell r="A3763" t="str">
            <v>ROY GAB</v>
          </cell>
        </row>
        <row r="3764">
          <cell r="A3764" t="str">
            <v>LEBR ETH</v>
          </cell>
        </row>
        <row r="3765">
          <cell r="A3765" t="str">
            <v>CAYU NIC</v>
          </cell>
        </row>
        <row r="3766">
          <cell r="A3766" t="str">
            <v>DEME AMA</v>
          </cell>
        </row>
        <row r="3767">
          <cell r="A3767" t="str">
            <v>SAUN ROS</v>
          </cell>
        </row>
        <row r="3768">
          <cell r="A3768" t="str">
            <v>LARG LAU</v>
          </cell>
        </row>
        <row r="3769">
          <cell r="A3769" t="str">
            <v>FRAN MAR</v>
          </cell>
        </row>
        <row r="3770">
          <cell r="A3770" t="str">
            <v>LARD JER</v>
          </cell>
        </row>
        <row r="3771">
          <cell r="A3771" t="str">
            <v>HENR EDG</v>
          </cell>
        </row>
        <row r="3772">
          <cell r="A3772" t="str">
            <v>BAUD BAP</v>
          </cell>
        </row>
        <row r="3773">
          <cell r="A3773" t="str">
            <v>LEBO MAT</v>
          </cell>
        </row>
        <row r="3774">
          <cell r="A3774" t="str">
            <v>NEUI ORW</v>
          </cell>
        </row>
        <row r="3775">
          <cell r="A3775" t="str">
            <v>TIMB FEL</v>
          </cell>
        </row>
        <row r="3776">
          <cell r="A3776" t="str">
            <v>POIT LOG</v>
          </cell>
        </row>
        <row r="3777">
          <cell r="A3777" t="str">
            <v>GARC NAT</v>
          </cell>
        </row>
        <row r="3778">
          <cell r="A3778" t="str">
            <v>HABD RAY</v>
          </cell>
        </row>
        <row r="3779">
          <cell r="A3779" t="str">
            <v>HAMA CHA</v>
          </cell>
        </row>
        <row r="3780">
          <cell r="A3780" t="str">
            <v>HENR CHA</v>
          </cell>
        </row>
        <row r="3781">
          <cell r="A3781" t="str">
            <v>VAIS ENO</v>
          </cell>
        </row>
        <row r="3782">
          <cell r="A3782" t="str">
            <v>TREH GAN</v>
          </cell>
        </row>
        <row r="3783">
          <cell r="A3783" t="str">
            <v>raul seb</v>
          </cell>
        </row>
        <row r="3784">
          <cell r="A3784" t="str">
            <v>gall chr</v>
          </cell>
        </row>
        <row r="3785">
          <cell r="A3785" t="str">
            <v>dubo cha</v>
          </cell>
        </row>
        <row r="3786">
          <cell r="A3786" t="str">
            <v>leco bla</v>
          </cell>
        </row>
        <row r="3787">
          <cell r="A3787" t="str">
            <v>tiss del</v>
          </cell>
        </row>
        <row r="3788">
          <cell r="A3788" t="str">
            <v>queh sim</v>
          </cell>
        </row>
        <row r="3789">
          <cell r="A3789" t="str">
            <v>guil aur</v>
          </cell>
        </row>
        <row r="3790">
          <cell r="A3790" t="str">
            <v>kerv yoh</v>
          </cell>
        </row>
        <row r="3791">
          <cell r="A3791" t="str">
            <v>bert lis</v>
          </cell>
        </row>
        <row r="3792">
          <cell r="A3792" t="str">
            <v>paqu luc</v>
          </cell>
        </row>
        <row r="3793">
          <cell r="A3793" t="str">
            <v>mari ben</v>
          </cell>
        </row>
        <row r="3794">
          <cell r="A3794" t="str">
            <v>ribr tan</v>
          </cell>
        </row>
        <row r="3795">
          <cell r="A3795" t="str">
            <v>tran oph</v>
          </cell>
        </row>
        <row r="3796">
          <cell r="A3796" t="str">
            <v>jouh nic</v>
          </cell>
        </row>
        <row r="3797">
          <cell r="A3797" t="str">
            <v>devi val</v>
          </cell>
        </row>
        <row r="3798">
          <cell r="A3798" t="str">
            <v>laun mat</v>
          </cell>
        </row>
        <row r="3799">
          <cell r="A3799" t="str">
            <v>bott fan</v>
          </cell>
        </row>
        <row r="3800">
          <cell r="A3800" t="str">
            <v>gasn lou</v>
          </cell>
        </row>
        <row r="3801">
          <cell r="A3801" t="str">
            <v>leme rob</v>
          </cell>
        </row>
        <row r="3802">
          <cell r="A3802" t="str">
            <v>dume art</v>
          </cell>
        </row>
        <row r="3803">
          <cell r="A3803" t="str">
            <v>busc leo</v>
          </cell>
        </row>
        <row r="3804">
          <cell r="A3804" t="str">
            <v>bouc max</v>
          </cell>
        </row>
        <row r="3805">
          <cell r="A3805" t="str">
            <v>stri teo</v>
          </cell>
        </row>
        <row r="3806">
          <cell r="A3806" t="str">
            <v>lebl ale</v>
          </cell>
        </row>
        <row r="3807">
          <cell r="A3807" t="str">
            <v>audo tho</v>
          </cell>
        </row>
        <row r="3808">
          <cell r="A3808" t="str">
            <v>laro axe</v>
          </cell>
        </row>
        <row r="3809">
          <cell r="A3809" t="str">
            <v>brog sab</v>
          </cell>
        </row>
        <row r="3810">
          <cell r="A3810" t="str">
            <v>robi mat</v>
          </cell>
        </row>
        <row r="3811">
          <cell r="A3811" t="str">
            <v>lasn tho</v>
          </cell>
        </row>
        <row r="3812">
          <cell r="A3812" t="str">
            <v>game hoa</v>
          </cell>
        </row>
        <row r="3813">
          <cell r="A3813" t="str">
            <v>pauw noe</v>
          </cell>
        </row>
        <row r="3814">
          <cell r="A3814" t="str">
            <v>bell mat</v>
          </cell>
        </row>
      </sheetData>
      <sheetData sheetId="1"/>
      <sheetData sheetId="2"/>
      <sheetData sheetId="3"/>
      <sheetData sheetId="4">
        <row r="29">
          <cell r="E29">
            <v>43011</v>
          </cell>
          <cell r="F29" t="str">
            <v>e</v>
          </cell>
          <cell r="G29">
            <v>1</v>
          </cell>
          <cell r="H29" t="str">
            <v xml:space="preserve">1ére journée à 6 </v>
          </cell>
          <cell r="I29" t="str">
            <v>Champ 6</v>
          </cell>
        </row>
        <row r="30">
          <cell r="E30">
            <v>43025</v>
          </cell>
          <cell r="F30" t="str">
            <v>e</v>
          </cell>
          <cell r="G30">
            <v>1</v>
          </cell>
          <cell r="H30" t="str">
            <v>2ème journée à 6</v>
          </cell>
          <cell r="I30" t="str">
            <v>Champ 6</v>
          </cell>
        </row>
        <row r="31">
          <cell r="E31">
            <v>43053</v>
          </cell>
          <cell r="F31" t="str">
            <v>e</v>
          </cell>
          <cell r="G31">
            <v>1</v>
          </cell>
          <cell r="H31" t="str">
            <v>3ème journée à 6</v>
          </cell>
          <cell r="I31" t="str">
            <v>Champ 6</v>
          </cell>
        </row>
        <row r="32">
          <cell r="E32">
            <v>43067</v>
          </cell>
          <cell r="F32" t="str">
            <v>e</v>
          </cell>
          <cell r="G32">
            <v>1</v>
          </cell>
          <cell r="H32" t="str">
            <v>4ème journée à 6</v>
          </cell>
          <cell r="I32" t="str">
            <v>Champ 6</v>
          </cell>
        </row>
        <row r="33">
          <cell r="E33">
            <v>43088</v>
          </cell>
          <cell r="F33" t="str">
            <v>e</v>
          </cell>
          <cell r="G33">
            <v>1</v>
          </cell>
          <cell r="H33" t="str">
            <v>5ème journée à 6</v>
          </cell>
          <cell r="I33" t="str">
            <v>Champ 6</v>
          </cell>
        </row>
        <row r="34">
          <cell r="E34">
            <v>43123</v>
          </cell>
          <cell r="F34" t="str">
            <v>e</v>
          </cell>
          <cell r="G34">
            <v>1</v>
          </cell>
          <cell r="H34" t="str">
            <v>6ème journée à 6</v>
          </cell>
          <cell r="I34" t="str">
            <v>Champ 6</v>
          </cell>
        </row>
        <row r="35">
          <cell r="E35">
            <v>43137</v>
          </cell>
          <cell r="F35" t="str">
            <v>e</v>
          </cell>
          <cell r="G35">
            <v>1</v>
          </cell>
          <cell r="H35" t="str">
            <v>7ème journée à 6</v>
          </cell>
          <cell r="I35" t="str">
            <v>Champ 6</v>
          </cell>
        </row>
        <row r="36">
          <cell r="E36">
            <v>43165</v>
          </cell>
          <cell r="F36" t="str">
            <v>e</v>
          </cell>
          <cell r="G36">
            <v>1</v>
          </cell>
          <cell r="H36" t="str">
            <v>8ème journée à 6</v>
          </cell>
          <cell r="I36" t="str">
            <v>Champ 6</v>
          </cell>
        </row>
        <row r="37">
          <cell r="E37">
            <v>43179</v>
          </cell>
          <cell r="F37" t="str">
            <v>e</v>
          </cell>
          <cell r="G37">
            <v>1</v>
          </cell>
          <cell r="H37" t="str">
            <v>9ème journée à 6</v>
          </cell>
          <cell r="I37" t="str">
            <v>Champ 6</v>
          </cell>
        </row>
        <row r="38">
          <cell r="E38">
            <v>43193</v>
          </cell>
          <cell r="F38" t="str">
            <v>e</v>
          </cell>
          <cell r="G38">
            <v>1</v>
          </cell>
          <cell r="H38" t="str">
            <v>10ème journée à 6</v>
          </cell>
          <cell r="I38" t="str">
            <v>Champ 6</v>
          </cell>
        </row>
        <row r="39">
          <cell r="F39" t="str">
            <v>e</v>
          </cell>
          <cell r="G39">
            <v>1</v>
          </cell>
          <cell r="H39" t="str">
            <v>11ème journée à 6</v>
          </cell>
          <cell r="I39" t="str">
            <v>Champ 6</v>
          </cell>
        </row>
        <row r="40">
          <cell r="E40">
            <v>43249</v>
          </cell>
          <cell r="F40" t="str">
            <v>e</v>
          </cell>
          <cell r="G40">
            <v>1</v>
          </cell>
          <cell r="H40" t="str">
            <v>Finale Barrage à 6</v>
          </cell>
          <cell r="I40" t="str">
            <v>Champ 6</v>
          </cell>
        </row>
        <row r="41">
          <cell r="E41">
            <v>43018</v>
          </cell>
          <cell r="F41" t="str">
            <v>e</v>
          </cell>
          <cell r="G41">
            <v>1</v>
          </cell>
          <cell r="H41" t="str">
            <v>1ére journée à 4</v>
          </cell>
          <cell r="I41" t="str">
            <v>Champ 4</v>
          </cell>
        </row>
        <row r="42">
          <cell r="E42">
            <v>43046</v>
          </cell>
          <cell r="F42" t="str">
            <v>e</v>
          </cell>
          <cell r="G42">
            <v>1</v>
          </cell>
          <cell r="H42" t="str">
            <v>2ème journée à 4</v>
          </cell>
          <cell r="I42" t="str">
            <v>Champ 4</v>
          </cell>
        </row>
        <row r="43">
          <cell r="E43">
            <v>43060</v>
          </cell>
          <cell r="F43" t="str">
            <v>e</v>
          </cell>
          <cell r="G43">
            <v>1</v>
          </cell>
          <cell r="H43" t="str">
            <v>3ème journée à 4</v>
          </cell>
          <cell r="I43" t="str">
            <v>Champ 4</v>
          </cell>
        </row>
        <row r="44">
          <cell r="E44">
            <v>43081</v>
          </cell>
          <cell r="F44" t="str">
            <v>e</v>
          </cell>
          <cell r="G44">
            <v>1</v>
          </cell>
          <cell r="H44" t="str">
            <v>4ème journée à 4</v>
          </cell>
          <cell r="I44" t="str">
            <v>Champ 4</v>
          </cell>
        </row>
        <row r="45">
          <cell r="E45">
            <v>43116</v>
          </cell>
          <cell r="F45" t="str">
            <v>e</v>
          </cell>
          <cell r="G45">
            <v>1</v>
          </cell>
          <cell r="H45" t="str">
            <v>5ème journée à 4</v>
          </cell>
          <cell r="I45" t="str">
            <v>Champ 4</v>
          </cell>
        </row>
        <row r="46">
          <cell r="E46">
            <v>43130</v>
          </cell>
          <cell r="F46" t="str">
            <v>e</v>
          </cell>
          <cell r="G46">
            <v>1</v>
          </cell>
          <cell r="H46" t="str">
            <v>6ème journée à 4</v>
          </cell>
          <cell r="I46" t="str">
            <v>Champ 4</v>
          </cell>
        </row>
        <row r="47">
          <cell r="E47">
            <v>43144</v>
          </cell>
          <cell r="F47" t="str">
            <v>e</v>
          </cell>
          <cell r="G47">
            <v>1</v>
          </cell>
          <cell r="H47" t="str">
            <v>7ème journée à 4</v>
          </cell>
          <cell r="I47" t="str">
            <v>Champ 4</v>
          </cell>
        </row>
        <row r="48">
          <cell r="E48">
            <v>43172</v>
          </cell>
          <cell r="F48" t="str">
            <v>e</v>
          </cell>
          <cell r="G48">
            <v>1</v>
          </cell>
          <cell r="H48" t="str">
            <v>8ème journée à 4</v>
          </cell>
          <cell r="I48" t="str">
            <v>Champ 4</v>
          </cell>
        </row>
        <row r="49">
          <cell r="E49">
            <v>43186</v>
          </cell>
          <cell r="F49" t="str">
            <v>e</v>
          </cell>
          <cell r="G49">
            <v>1</v>
          </cell>
          <cell r="H49" t="str">
            <v>9ème journée à 4</v>
          </cell>
          <cell r="I49" t="str">
            <v>Champ 4</v>
          </cell>
        </row>
        <row r="50">
          <cell r="E50">
            <v>43200</v>
          </cell>
          <cell r="F50" t="str">
            <v>e</v>
          </cell>
          <cell r="G50">
            <v>1</v>
          </cell>
          <cell r="H50" t="str">
            <v>10ème journée à 4</v>
          </cell>
          <cell r="I50" t="str">
            <v>Champ 4</v>
          </cell>
        </row>
        <row r="51">
          <cell r="E51">
            <v>43235</v>
          </cell>
          <cell r="F51" t="str">
            <v>e</v>
          </cell>
          <cell r="G51">
            <v>1</v>
          </cell>
          <cell r="H51" t="str">
            <v>Barrages et 1/2 fin à 4</v>
          </cell>
          <cell r="I51" t="str">
            <v>Champ 4</v>
          </cell>
        </row>
        <row r="52">
          <cell r="F52" t="str">
            <v>e</v>
          </cell>
          <cell r="G52">
            <v>1</v>
          </cell>
          <cell r="H52" t="str">
            <v>12ème journée à 4</v>
          </cell>
          <cell r="I52" t="str">
            <v>Champ 4</v>
          </cell>
        </row>
        <row r="53">
          <cell r="E53">
            <v>43256</v>
          </cell>
          <cell r="F53" t="str">
            <v>e</v>
          </cell>
          <cell r="G53">
            <v>1</v>
          </cell>
          <cell r="H53" t="str">
            <v>Finale à 4</v>
          </cell>
          <cell r="I53" t="str">
            <v>Champ 4</v>
          </cell>
        </row>
        <row r="54">
          <cell r="E54">
            <v>43022</v>
          </cell>
          <cell r="F54" t="str">
            <v>e</v>
          </cell>
          <cell r="G54">
            <v>1</v>
          </cell>
          <cell r="H54" t="str">
            <v>1ére journée jeunes</v>
          </cell>
          <cell r="I54" t="str">
            <v>Champ Jeune</v>
          </cell>
        </row>
        <row r="55">
          <cell r="E55">
            <v>43057</v>
          </cell>
          <cell r="F55" t="str">
            <v>e</v>
          </cell>
          <cell r="G55">
            <v>1</v>
          </cell>
          <cell r="H55" t="str">
            <v>2ème journée jeunes</v>
          </cell>
          <cell r="I55" t="str">
            <v>Champ Jeune</v>
          </cell>
        </row>
        <row r="56">
          <cell r="E56">
            <v>43064</v>
          </cell>
          <cell r="F56" t="str">
            <v>e</v>
          </cell>
          <cell r="G56">
            <v>1</v>
          </cell>
          <cell r="H56" t="str">
            <v>3ème journée jeunes</v>
          </cell>
          <cell r="I56" t="str">
            <v>Champ Jeune</v>
          </cell>
        </row>
        <row r="57">
          <cell r="E57">
            <v>43078</v>
          </cell>
          <cell r="F57" t="str">
            <v>e</v>
          </cell>
          <cell r="G57">
            <v>1</v>
          </cell>
          <cell r="H57" t="str">
            <v>4ème journée jeunes</v>
          </cell>
          <cell r="I57" t="str">
            <v>Champ Jeune</v>
          </cell>
        </row>
        <row r="58">
          <cell r="E58">
            <v>43085</v>
          </cell>
          <cell r="F58" t="str">
            <v>e</v>
          </cell>
          <cell r="G58">
            <v>1</v>
          </cell>
          <cell r="H58" t="str">
            <v>5ème journée jeunes</v>
          </cell>
          <cell r="I58" t="str">
            <v>Champ Jeune</v>
          </cell>
        </row>
        <row r="59">
          <cell r="E59">
            <v>43120</v>
          </cell>
          <cell r="F59" t="str">
            <v>e</v>
          </cell>
          <cell r="G59">
            <v>1</v>
          </cell>
          <cell r="H59" t="str">
            <v>6ème journée jeunes</v>
          </cell>
          <cell r="I59" t="str">
            <v>Champ Jeune</v>
          </cell>
        </row>
        <row r="60">
          <cell r="E60">
            <v>43141</v>
          </cell>
          <cell r="F60" t="str">
            <v>e</v>
          </cell>
          <cell r="G60">
            <v>1</v>
          </cell>
          <cell r="H60" t="str">
            <v>7ème journée jeunes</v>
          </cell>
          <cell r="I60" t="str">
            <v>Champ Jeune</v>
          </cell>
        </row>
        <row r="61">
          <cell r="E61">
            <v>43169</v>
          </cell>
          <cell r="F61" t="str">
            <v>e</v>
          </cell>
          <cell r="G61">
            <v>1</v>
          </cell>
          <cell r="H61" t="str">
            <v>8ème journée jeunes</v>
          </cell>
          <cell r="I61" t="str">
            <v>Champ Jeune</v>
          </cell>
        </row>
        <row r="62">
          <cell r="E62">
            <v>43197</v>
          </cell>
          <cell r="F62" t="str">
            <v>e</v>
          </cell>
          <cell r="G62">
            <v>1</v>
          </cell>
          <cell r="H62" t="str">
            <v>9ème journée jeunes</v>
          </cell>
          <cell r="I62" t="str">
            <v>Champ Jeune</v>
          </cell>
        </row>
        <row r="63">
          <cell r="E63">
            <v>43073</v>
          </cell>
          <cell r="F63" t="str">
            <v>i</v>
          </cell>
          <cell r="G63">
            <v>1.25</v>
          </cell>
          <cell r="H63" t="str">
            <v>départementaux individuels  "A" 500 à 899</v>
          </cell>
          <cell r="I63" t="str">
            <v>Départementaux</v>
          </cell>
        </row>
        <row r="64">
          <cell r="E64">
            <v>43109</v>
          </cell>
          <cell r="F64" t="str">
            <v>i</v>
          </cell>
          <cell r="G64">
            <v>1.25</v>
          </cell>
          <cell r="H64" t="str">
            <v>départementaux individuels  "A" 500 à 1099</v>
          </cell>
          <cell r="I64" t="str">
            <v>Départementaux</v>
          </cell>
        </row>
        <row r="65">
          <cell r="E65">
            <v>43121</v>
          </cell>
          <cell r="F65" t="str">
            <v>i</v>
          </cell>
          <cell r="G65">
            <v>1.25</v>
          </cell>
          <cell r="H65" t="str">
            <v>départementaux individuels  "A" adultes</v>
          </cell>
          <cell r="I65" t="str">
            <v>Départementaux</v>
          </cell>
        </row>
        <row r="66">
          <cell r="E66">
            <v>43114</v>
          </cell>
          <cell r="F66" t="str">
            <v>i</v>
          </cell>
          <cell r="G66">
            <v>1.25</v>
          </cell>
          <cell r="H66" t="str">
            <v>départementaux individuels  "A" jeunes</v>
          </cell>
          <cell r="I66" t="str">
            <v>Départementaux</v>
          </cell>
        </row>
        <row r="67">
          <cell r="F67" t="str">
            <v>i</v>
          </cell>
          <cell r="G67">
            <v>1.25</v>
          </cell>
          <cell r="H67" t="str">
            <v>départementaux individuels  "A" jeunes</v>
          </cell>
          <cell r="I67" t="str">
            <v>Départementaux</v>
          </cell>
        </row>
        <row r="68">
          <cell r="F68" t="str">
            <v>i</v>
          </cell>
          <cell r="G68">
            <v>1.25</v>
          </cell>
          <cell r="H68" t="str">
            <v>départementaux individuels  "A" jeunes</v>
          </cell>
          <cell r="I68" t="str">
            <v>Départementaux</v>
          </cell>
        </row>
        <row r="69">
          <cell r="E69">
            <v>43170</v>
          </cell>
          <cell r="F69" t="str">
            <v>i</v>
          </cell>
          <cell r="G69">
            <v>1.25</v>
          </cell>
          <cell r="H69" t="str">
            <v>régionaux individuels  "A" adultes</v>
          </cell>
          <cell r="I69" t="str">
            <v>Régionaux</v>
          </cell>
        </row>
        <row r="70">
          <cell r="E70">
            <v>43184</v>
          </cell>
          <cell r="F70" t="str">
            <v>i</v>
          </cell>
          <cell r="G70">
            <v>1.25</v>
          </cell>
          <cell r="H70" t="str">
            <v>régionaux individuels  "A" jeunes</v>
          </cell>
          <cell r="I70" t="str">
            <v>Régionaux</v>
          </cell>
        </row>
        <row r="71">
          <cell r="F71" t="str">
            <v>i</v>
          </cell>
          <cell r="G71">
            <v>1.25</v>
          </cell>
          <cell r="H71" t="str">
            <v xml:space="preserve">nationaux individuels  "A" </v>
          </cell>
          <cell r="I71" t="str">
            <v>Nationaux</v>
          </cell>
        </row>
        <row r="72">
          <cell r="E72">
            <v>43240</v>
          </cell>
          <cell r="F72" t="str">
            <v>i</v>
          </cell>
          <cell r="G72">
            <v>1.25</v>
          </cell>
          <cell r="H72" t="str">
            <v xml:space="preserve">nationaux individuels  "A" </v>
          </cell>
          <cell r="I72" t="str">
            <v>Nationaux</v>
          </cell>
        </row>
        <row r="73">
          <cell r="E73">
            <v>43128</v>
          </cell>
          <cell r="F73" t="str">
            <v>i</v>
          </cell>
          <cell r="G73">
            <v>1.25</v>
          </cell>
          <cell r="H73" t="str">
            <v>départementaux individuels  "B" jeunes</v>
          </cell>
          <cell r="I73" t="str">
            <v>Départementaux</v>
          </cell>
        </row>
        <row r="74">
          <cell r="F74" t="str">
            <v>i</v>
          </cell>
          <cell r="G74">
            <v>1.25</v>
          </cell>
          <cell r="H74" t="str">
            <v>départementaux individuels  "B" jeunes</v>
          </cell>
          <cell r="I74" t="str">
            <v>Départementaux</v>
          </cell>
        </row>
        <row r="75">
          <cell r="E75">
            <v>43142</v>
          </cell>
          <cell r="F75" t="str">
            <v>i</v>
          </cell>
          <cell r="G75">
            <v>1.25</v>
          </cell>
          <cell r="H75" t="str">
            <v>régionaux individuels  "B" adultes</v>
          </cell>
          <cell r="I75" t="str">
            <v>Régionaux</v>
          </cell>
        </row>
        <row r="76">
          <cell r="E76">
            <v>43177</v>
          </cell>
          <cell r="F76" t="str">
            <v>i</v>
          </cell>
          <cell r="G76">
            <v>1.25</v>
          </cell>
          <cell r="H76" t="str">
            <v>régionaux individuels  "B" jeunes</v>
          </cell>
          <cell r="I76" t="str">
            <v>Régionaux</v>
          </cell>
        </row>
        <row r="77">
          <cell r="E77">
            <v>43218</v>
          </cell>
          <cell r="F77" t="str">
            <v>i</v>
          </cell>
          <cell r="G77">
            <v>1.25</v>
          </cell>
          <cell r="H77" t="str">
            <v xml:space="preserve">nationaux individuels  "B" </v>
          </cell>
          <cell r="I77" t="str">
            <v>Nationaux</v>
          </cell>
        </row>
        <row r="78">
          <cell r="F78" t="str">
            <v>i</v>
          </cell>
          <cell r="G78">
            <v>1.25</v>
          </cell>
          <cell r="H78" t="str">
            <v xml:space="preserve">nationaux individuels  "B" </v>
          </cell>
          <cell r="I78" t="str">
            <v>Nationaux</v>
          </cell>
        </row>
        <row r="79">
          <cell r="F79" t="str">
            <v>c</v>
          </cell>
          <cell r="G79">
            <v>1.25</v>
          </cell>
          <cell r="H79" t="str">
            <v>coupe départementale adultes</v>
          </cell>
          <cell r="I79" t="str">
            <v>Coupe départementale</v>
          </cell>
        </row>
        <row r="80">
          <cell r="E80">
            <v>43242</v>
          </cell>
          <cell r="F80" t="str">
            <v>c</v>
          </cell>
          <cell r="G80">
            <v>1.25</v>
          </cell>
          <cell r="H80" t="str">
            <v>coupe départementale adultes</v>
          </cell>
          <cell r="I80" t="str">
            <v>Coupe départementale</v>
          </cell>
        </row>
        <row r="81">
          <cell r="E81">
            <v>43263</v>
          </cell>
          <cell r="F81" t="str">
            <v>c</v>
          </cell>
          <cell r="G81">
            <v>1.25</v>
          </cell>
          <cell r="H81" t="str">
            <v>coupe départementale adultes</v>
          </cell>
          <cell r="I81" t="str">
            <v>Coupe départementale</v>
          </cell>
        </row>
        <row r="82">
          <cell r="F82" t="str">
            <v>c</v>
          </cell>
          <cell r="G82">
            <v>1.25</v>
          </cell>
          <cell r="H82" t="str">
            <v>coupe départementale finale</v>
          </cell>
          <cell r="I82" t="str">
            <v>Coupe départementale</v>
          </cell>
        </row>
        <row r="83">
          <cell r="E83">
            <v>43232</v>
          </cell>
          <cell r="F83" t="str">
            <v>c</v>
          </cell>
          <cell r="G83">
            <v>1.25</v>
          </cell>
          <cell r="H83" t="str">
            <v>coupe départementale jeunes</v>
          </cell>
          <cell r="I83" t="str">
            <v>Coupe départementale</v>
          </cell>
        </row>
        <row r="84">
          <cell r="F84" t="str">
            <v>c</v>
          </cell>
          <cell r="G84">
            <v>1.25</v>
          </cell>
          <cell r="H84" t="str">
            <v>coupe départementale jeunes</v>
          </cell>
          <cell r="I84" t="str">
            <v>Coupe départementale</v>
          </cell>
        </row>
        <row r="85">
          <cell r="F85" t="str">
            <v>c</v>
          </cell>
          <cell r="G85">
            <v>1.25</v>
          </cell>
          <cell r="H85" t="str">
            <v>coupe départementale jeunes</v>
          </cell>
          <cell r="I85" t="str">
            <v>Coupe départementale</v>
          </cell>
        </row>
        <row r="86">
          <cell r="E86">
            <v>43267</v>
          </cell>
          <cell r="F86" t="str">
            <v>c</v>
          </cell>
          <cell r="G86">
            <v>1.25</v>
          </cell>
          <cell r="H86" t="str">
            <v>coupe départementale finale</v>
          </cell>
          <cell r="I86" t="str">
            <v>Coupe départementale</v>
          </cell>
        </row>
        <row r="87">
          <cell r="E87">
            <v>43051</v>
          </cell>
          <cell r="F87" t="str">
            <v>c</v>
          </cell>
          <cell r="G87">
            <v>1.25</v>
          </cell>
          <cell r="H87" t="str">
            <v>coupe nationale "A"</v>
          </cell>
          <cell r="I87" t="str">
            <v>Coupe Nationale</v>
          </cell>
        </row>
        <row r="88">
          <cell r="E88">
            <v>43072</v>
          </cell>
          <cell r="F88" t="str">
            <v>c</v>
          </cell>
          <cell r="G88">
            <v>1.25</v>
          </cell>
          <cell r="H88" t="str">
            <v>coupe nationale "A"</v>
          </cell>
          <cell r="I88" t="str">
            <v>Coupe Nationale</v>
          </cell>
        </row>
        <row r="89">
          <cell r="F89" t="str">
            <v>c</v>
          </cell>
          <cell r="G89">
            <v>1.25</v>
          </cell>
          <cell r="H89" t="str">
            <v>coupe nationale "A"</v>
          </cell>
          <cell r="I89" t="str">
            <v>Coupe Nationale</v>
          </cell>
        </row>
        <row r="90">
          <cell r="E90">
            <v>43211</v>
          </cell>
          <cell r="F90" t="str">
            <v>c</v>
          </cell>
          <cell r="G90">
            <v>1.25</v>
          </cell>
          <cell r="H90" t="str">
            <v>coupe nationale "A"</v>
          </cell>
          <cell r="I90" t="str">
            <v>Coupe Nationale</v>
          </cell>
        </row>
        <row r="91">
          <cell r="E91">
            <v>43239</v>
          </cell>
          <cell r="F91" t="str">
            <v>c</v>
          </cell>
          <cell r="G91">
            <v>1.25</v>
          </cell>
          <cell r="H91" t="str">
            <v>coupe nationale "A"</v>
          </cell>
          <cell r="I91" t="str">
            <v>Coupe Nationale</v>
          </cell>
        </row>
        <row r="92">
          <cell r="E92">
            <v>43058</v>
          </cell>
          <cell r="F92" t="str">
            <v>c</v>
          </cell>
          <cell r="G92">
            <v>1.25</v>
          </cell>
          <cell r="H92" t="str">
            <v>coupe nationale "B"</v>
          </cell>
          <cell r="I92" t="str">
            <v>Coupe Nationale</v>
          </cell>
        </row>
        <row r="93">
          <cell r="E93">
            <v>43079</v>
          </cell>
          <cell r="F93" t="str">
            <v>c</v>
          </cell>
          <cell r="G93">
            <v>1.25</v>
          </cell>
          <cell r="H93" t="str">
            <v>coupe nationale "B"</v>
          </cell>
          <cell r="I93" t="str">
            <v>Coupe Nationale</v>
          </cell>
        </row>
        <row r="94">
          <cell r="F94" t="str">
            <v>c</v>
          </cell>
          <cell r="G94">
            <v>1.25</v>
          </cell>
          <cell r="H94" t="str">
            <v xml:space="preserve">coupe nationale"B" </v>
          </cell>
          <cell r="I94" t="str">
            <v>Coupe Nationale</v>
          </cell>
        </row>
        <row r="95">
          <cell r="F95" t="str">
            <v>c</v>
          </cell>
          <cell r="G95">
            <v>1.25</v>
          </cell>
          <cell r="H95" t="str">
            <v xml:space="preserve">coupe nationale"B" </v>
          </cell>
          <cell r="I95" t="str">
            <v>Coupe Nationale</v>
          </cell>
        </row>
        <row r="96">
          <cell r="E96">
            <v>43219</v>
          </cell>
          <cell r="F96" t="str">
            <v>c</v>
          </cell>
          <cell r="G96">
            <v>1.25</v>
          </cell>
          <cell r="H96" t="str">
            <v xml:space="preserve">coupe nationale"B" </v>
          </cell>
          <cell r="I96" t="str">
            <v>Coupe Nationale</v>
          </cell>
        </row>
        <row r="97">
          <cell r="F97" t="str">
            <v>t</v>
          </cell>
          <cell r="G97">
            <v>0.5</v>
          </cell>
          <cell r="H97" t="str">
            <v>tournoi PONTHIERRY</v>
          </cell>
          <cell r="I97" t="str">
            <v>Tournois</v>
          </cell>
        </row>
        <row r="98">
          <cell r="E98">
            <v>43226</v>
          </cell>
          <cell r="F98" t="str">
            <v>t</v>
          </cell>
          <cell r="G98">
            <v>0.5</v>
          </cell>
          <cell r="H98" t="str">
            <v>tournoi fem. Melun</v>
          </cell>
          <cell r="I98" t="str">
            <v>Tournois</v>
          </cell>
        </row>
        <row r="99">
          <cell r="E99">
            <v>43065</v>
          </cell>
          <cell r="F99" t="str">
            <v>t</v>
          </cell>
          <cell r="G99">
            <v>0.5</v>
          </cell>
          <cell r="H99" t="str">
            <v>tournois VENEUX</v>
          </cell>
          <cell r="I99" t="str">
            <v>Tournois</v>
          </cell>
        </row>
        <row r="100">
          <cell r="E100">
            <v>43016</v>
          </cell>
          <cell r="F100" t="str">
            <v>t</v>
          </cell>
          <cell r="G100">
            <v>0.5</v>
          </cell>
          <cell r="H100" t="str">
            <v>tournoi féminin 91</v>
          </cell>
          <cell r="I100" t="str">
            <v>Tournois</v>
          </cell>
        </row>
        <row r="101">
          <cell r="E101">
            <v>43254</v>
          </cell>
          <cell r="F101" t="str">
            <v>t</v>
          </cell>
          <cell r="G101">
            <v>0.5</v>
          </cell>
          <cell r="H101" t="str">
            <v>tournoi PROVINS</v>
          </cell>
          <cell r="I101" t="str">
            <v>Tournois</v>
          </cell>
        </row>
      </sheetData>
      <sheetData sheetId="5"/>
      <sheetData sheetId="6"/>
      <sheetData sheetId="7">
        <row r="30">
          <cell r="D30" t="str">
            <v>Champ 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cédure"/>
      <sheetName val="LISTE JOUEURS"/>
      <sheetName val="Feuille EQUIPE A 6"/>
      <sheetName val="Feuille EQUIPE A 4"/>
      <sheetName val="Feuille SUPER DIV"/>
      <sheetName val="Feuille JEUNES"/>
      <sheetName val="LISTING CLUB"/>
    </sheetNames>
    <sheetDataSet>
      <sheetData sheetId="0" refreshError="1"/>
      <sheetData sheetId="1"/>
      <sheetData sheetId="2">
        <row r="11">
          <cell r="AA11" t="str">
            <v>Journee</v>
          </cell>
          <cell r="AB11" t="str">
            <v>date prevue</v>
          </cell>
        </row>
        <row r="12">
          <cell r="AA12">
            <v>0</v>
          </cell>
          <cell r="AB12" t="str">
            <v>Début de saison</v>
          </cell>
        </row>
        <row r="13">
          <cell r="AA13">
            <v>1</v>
          </cell>
          <cell r="AB13">
            <v>43011</v>
          </cell>
        </row>
        <row r="14">
          <cell r="AA14">
            <v>2</v>
          </cell>
          <cell r="AB14">
            <v>43025</v>
          </cell>
        </row>
        <row r="15">
          <cell r="AA15">
            <v>3</v>
          </cell>
          <cell r="AB15">
            <v>43053</v>
          </cell>
        </row>
        <row r="16">
          <cell r="AA16">
            <v>4</v>
          </cell>
          <cell r="AB16">
            <v>43067</v>
          </cell>
        </row>
        <row r="17">
          <cell r="AA17">
            <v>5</v>
          </cell>
          <cell r="AB17">
            <v>43088</v>
          </cell>
        </row>
        <row r="18">
          <cell r="AA18">
            <v>6</v>
          </cell>
          <cell r="AB18">
            <v>43123</v>
          </cell>
        </row>
        <row r="19">
          <cell r="AA19">
            <v>7</v>
          </cell>
          <cell r="AB19">
            <v>43137</v>
          </cell>
        </row>
        <row r="20">
          <cell r="AA20">
            <v>8</v>
          </cell>
          <cell r="AB20">
            <v>43165</v>
          </cell>
        </row>
        <row r="21">
          <cell r="AA21">
            <v>9</v>
          </cell>
          <cell r="AB21">
            <v>43179</v>
          </cell>
        </row>
        <row r="22">
          <cell r="AA22">
            <v>10</v>
          </cell>
          <cell r="AB22">
            <v>42828</v>
          </cell>
        </row>
      </sheetData>
      <sheetData sheetId="3">
        <row r="3">
          <cell r="AC3" t="str">
            <v>Journee</v>
          </cell>
          <cell r="AD3" t="str">
            <v>date prevue</v>
          </cell>
        </row>
        <row r="4">
          <cell r="AC4">
            <v>0</v>
          </cell>
          <cell r="AD4" t="str">
            <v>Début de saison</v>
          </cell>
        </row>
        <row r="5">
          <cell r="AC5">
            <v>1</v>
          </cell>
          <cell r="AD5">
            <v>43018</v>
          </cell>
        </row>
        <row r="6">
          <cell r="AC6">
            <v>2</v>
          </cell>
          <cell r="AD6">
            <v>43046</v>
          </cell>
        </row>
        <row r="7">
          <cell r="AC7">
            <v>3</v>
          </cell>
          <cell r="AD7">
            <v>43060</v>
          </cell>
        </row>
        <row r="8">
          <cell r="AC8">
            <v>4</v>
          </cell>
          <cell r="AD8">
            <v>43081</v>
          </cell>
        </row>
        <row r="9">
          <cell r="AC9">
            <v>5</v>
          </cell>
          <cell r="AD9">
            <v>43116</v>
          </cell>
        </row>
        <row r="10">
          <cell r="AC10">
            <v>6</v>
          </cell>
          <cell r="AD10">
            <v>43130</v>
          </cell>
        </row>
        <row r="11">
          <cell r="AC11">
            <v>7</v>
          </cell>
          <cell r="AD11">
            <v>43144</v>
          </cell>
        </row>
        <row r="12">
          <cell r="AC12">
            <v>8</v>
          </cell>
          <cell r="AD12">
            <v>43172</v>
          </cell>
        </row>
        <row r="13">
          <cell r="AC13">
            <v>9</v>
          </cell>
          <cell r="AD13">
            <v>43186</v>
          </cell>
        </row>
        <row r="14">
          <cell r="AC14">
            <v>10</v>
          </cell>
          <cell r="AD14">
            <v>43200</v>
          </cell>
        </row>
        <row r="15">
          <cell r="AC15" t="str">
            <v>Barrages / Demi Finales</v>
          </cell>
          <cell r="AD15">
            <v>42870</v>
          </cell>
        </row>
        <row r="16">
          <cell r="AC16" t="str">
            <v>Finale chpt à 4</v>
          </cell>
          <cell r="AD16">
            <v>42891</v>
          </cell>
        </row>
      </sheetData>
      <sheetData sheetId="4">
        <row r="3">
          <cell r="AC3" t="str">
            <v>Journee</v>
          </cell>
          <cell r="AD3" t="str">
            <v>date prevue</v>
          </cell>
        </row>
        <row r="4">
          <cell r="AC4">
            <v>0</v>
          </cell>
          <cell r="AD4" t="str">
            <v>Début de saison</v>
          </cell>
        </row>
        <row r="5">
          <cell r="AC5">
            <v>1</v>
          </cell>
          <cell r="AD5">
            <v>43018</v>
          </cell>
        </row>
        <row r="6">
          <cell r="AC6">
            <v>2</v>
          </cell>
          <cell r="AD6">
            <v>43046</v>
          </cell>
        </row>
        <row r="7">
          <cell r="AC7">
            <v>3</v>
          </cell>
          <cell r="AD7">
            <v>43060</v>
          </cell>
        </row>
        <row r="8">
          <cell r="AC8">
            <v>4</v>
          </cell>
          <cell r="AD8">
            <v>43081</v>
          </cell>
        </row>
        <row r="9">
          <cell r="AC9">
            <v>5</v>
          </cell>
          <cell r="AD9">
            <v>43116</v>
          </cell>
        </row>
        <row r="10">
          <cell r="AC10">
            <v>6</v>
          </cell>
          <cell r="AD10">
            <v>43130</v>
          </cell>
        </row>
        <row r="11">
          <cell r="AC11">
            <v>7</v>
          </cell>
          <cell r="AD11">
            <v>43144</v>
          </cell>
        </row>
        <row r="12">
          <cell r="AC12">
            <v>8</v>
          </cell>
          <cell r="AD12">
            <v>43172</v>
          </cell>
        </row>
        <row r="13">
          <cell r="AC13">
            <v>9</v>
          </cell>
          <cell r="AD13">
            <v>43186</v>
          </cell>
        </row>
        <row r="14">
          <cell r="AC14">
            <v>10</v>
          </cell>
          <cell r="AD14">
            <v>43200</v>
          </cell>
        </row>
        <row r="15">
          <cell r="AC15" t="str">
            <v>Barrages / Demi Finales</v>
          </cell>
          <cell r="AD15">
            <v>42870</v>
          </cell>
        </row>
        <row r="16">
          <cell r="AC16" t="str">
            <v>Finale chpt à 4</v>
          </cell>
          <cell r="AD16">
            <v>42891</v>
          </cell>
        </row>
      </sheetData>
      <sheetData sheetId="5">
        <row r="3">
          <cell r="AC3" t="str">
            <v>Journee</v>
          </cell>
          <cell r="AD3" t="str">
            <v>date prevue</v>
          </cell>
        </row>
        <row r="4">
          <cell r="AC4">
            <v>0</v>
          </cell>
          <cell r="AD4" t="str">
            <v>Début de saison</v>
          </cell>
        </row>
        <row r="5">
          <cell r="AC5">
            <v>1</v>
          </cell>
          <cell r="AD5">
            <v>43022</v>
          </cell>
        </row>
        <row r="6">
          <cell r="AC6">
            <v>2</v>
          </cell>
          <cell r="AD6">
            <v>43057</v>
          </cell>
        </row>
        <row r="7">
          <cell r="AC7">
            <v>3</v>
          </cell>
          <cell r="AD7">
            <v>43064</v>
          </cell>
        </row>
        <row r="8">
          <cell r="AC8">
            <v>4</v>
          </cell>
          <cell r="AD8">
            <v>43078</v>
          </cell>
        </row>
        <row r="9">
          <cell r="AC9">
            <v>5</v>
          </cell>
          <cell r="AD9">
            <v>43085</v>
          </cell>
        </row>
        <row r="10">
          <cell r="AC10">
            <v>6</v>
          </cell>
          <cell r="AD10">
            <v>43120</v>
          </cell>
        </row>
        <row r="11">
          <cell r="AC11">
            <v>7</v>
          </cell>
          <cell r="AD11">
            <v>43141</v>
          </cell>
        </row>
        <row r="12">
          <cell r="AC12">
            <v>8</v>
          </cell>
          <cell r="AD12">
            <v>43169</v>
          </cell>
        </row>
        <row r="13">
          <cell r="AC13">
            <v>9</v>
          </cell>
          <cell r="AD13">
            <v>43197</v>
          </cell>
        </row>
        <row r="14">
          <cell r="AC14">
            <v>10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">
    <pageSetUpPr fitToPage="1"/>
  </sheetPr>
  <dimension ref="A1:D482"/>
  <sheetViews>
    <sheetView showGridLines="0" zoomScale="60" zoomScaleNormal="60" workbookViewId="0">
      <pane ySplit="2" topLeftCell="A339" activePane="bottomLeft" state="frozen"/>
      <selection pane="bottomLeft" activeCell="D371" sqref="D371"/>
    </sheetView>
  </sheetViews>
  <sheetFormatPr baseColWidth="10" defaultColWidth="11.42578125" defaultRowHeight="15.75" x14ac:dyDescent="0.25"/>
  <cols>
    <col min="1" max="1" width="22.7109375" style="4" customWidth="1"/>
    <col min="2" max="2" width="33.85546875" style="2" bestFit="1" customWidth="1"/>
    <col min="3" max="3" width="25.5703125" style="2" bestFit="1" customWidth="1"/>
    <col min="4" max="4" width="17.7109375" style="69" bestFit="1" customWidth="1"/>
    <col min="5" max="5" width="13" style="2" bestFit="1" customWidth="1"/>
    <col min="6" max="6" width="8.85546875" style="2" customWidth="1"/>
    <col min="7" max="13" width="2.42578125" style="2" customWidth="1"/>
    <col min="14" max="16384" width="11.42578125" style="2"/>
  </cols>
  <sheetData>
    <row r="1" spans="1:4" x14ac:dyDescent="0.25">
      <c r="A1" s="1" t="s">
        <v>0</v>
      </c>
    </row>
    <row r="2" spans="1:4" ht="18.75" x14ac:dyDescent="0.3">
      <c r="A2" s="3" t="s">
        <v>1</v>
      </c>
      <c r="B2" s="3" t="s">
        <v>3</v>
      </c>
      <c r="C2" s="3" t="s">
        <v>4</v>
      </c>
      <c r="D2" s="70" t="s">
        <v>6</v>
      </c>
    </row>
    <row r="3" spans="1:4" x14ac:dyDescent="0.25">
      <c r="A3" s="84" t="s">
        <v>7</v>
      </c>
      <c r="B3" s="72" t="s">
        <v>8</v>
      </c>
      <c r="C3" s="72" t="s">
        <v>304</v>
      </c>
      <c r="D3" s="71">
        <v>51215116</v>
      </c>
    </row>
    <row r="4" spans="1:4" x14ac:dyDescent="0.25">
      <c r="A4" s="84" t="s">
        <v>7</v>
      </c>
      <c r="B4" s="72" t="s">
        <v>10</v>
      </c>
      <c r="C4" s="72" t="s">
        <v>306</v>
      </c>
      <c r="D4" s="71">
        <v>55355024</v>
      </c>
    </row>
    <row r="5" spans="1:4" x14ac:dyDescent="0.25">
      <c r="A5" s="84" t="s">
        <v>7</v>
      </c>
      <c r="B5" s="72" t="s">
        <v>12</v>
      </c>
      <c r="C5" s="72" t="s">
        <v>310</v>
      </c>
      <c r="D5" s="71">
        <v>87428650</v>
      </c>
    </row>
    <row r="6" spans="1:4" x14ac:dyDescent="0.25">
      <c r="A6" s="84" t="s">
        <v>7</v>
      </c>
      <c r="B6" s="72" t="s">
        <v>1576</v>
      </c>
      <c r="C6" s="72" t="s">
        <v>530</v>
      </c>
      <c r="D6" s="71">
        <v>97091421</v>
      </c>
    </row>
    <row r="7" spans="1:4" x14ac:dyDescent="0.25">
      <c r="A7" s="84" t="s">
        <v>7</v>
      </c>
      <c r="B7" s="72" t="s">
        <v>1580</v>
      </c>
      <c r="C7" s="72" t="s">
        <v>344</v>
      </c>
      <c r="D7" s="71">
        <v>97092709</v>
      </c>
    </row>
    <row r="8" spans="1:4" x14ac:dyDescent="0.25">
      <c r="A8" s="84" t="s">
        <v>7</v>
      </c>
      <c r="B8" s="72" t="s">
        <v>14</v>
      </c>
      <c r="C8" s="72" t="s">
        <v>313</v>
      </c>
      <c r="D8" s="71">
        <v>87410004</v>
      </c>
    </row>
    <row r="9" spans="1:4" x14ac:dyDescent="0.25">
      <c r="A9" s="84" t="s">
        <v>7</v>
      </c>
      <c r="B9" s="72" t="s">
        <v>1635</v>
      </c>
      <c r="C9" s="72" t="s">
        <v>1636</v>
      </c>
      <c r="D9" s="71">
        <v>97091422</v>
      </c>
    </row>
    <row r="10" spans="1:4" x14ac:dyDescent="0.25">
      <c r="A10" s="84" t="s">
        <v>7</v>
      </c>
      <c r="B10" s="72" t="s">
        <v>1704</v>
      </c>
      <c r="C10" s="72" t="s">
        <v>1705</v>
      </c>
      <c r="D10" s="71">
        <v>97091248</v>
      </c>
    </row>
    <row r="11" spans="1:4" x14ac:dyDescent="0.25">
      <c r="A11" s="84" t="s">
        <v>7</v>
      </c>
      <c r="B11" s="72" t="s">
        <v>1799</v>
      </c>
      <c r="C11" s="72" t="s">
        <v>530</v>
      </c>
      <c r="D11" s="71">
        <v>97091423</v>
      </c>
    </row>
    <row r="12" spans="1:4" x14ac:dyDescent="0.25">
      <c r="A12" s="84" t="s">
        <v>7</v>
      </c>
      <c r="B12" s="72" t="s">
        <v>1809</v>
      </c>
      <c r="C12" s="72" t="s">
        <v>317</v>
      </c>
      <c r="D12" s="71">
        <v>87457423</v>
      </c>
    </row>
    <row r="13" spans="1:4" x14ac:dyDescent="0.25">
      <c r="A13" s="84" t="s">
        <v>7</v>
      </c>
      <c r="B13" s="72" t="s">
        <v>1151</v>
      </c>
      <c r="C13" s="72" t="s">
        <v>319</v>
      </c>
      <c r="D13" s="71">
        <v>87412237</v>
      </c>
    </row>
    <row r="14" spans="1:4" x14ac:dyDescent="0.25">
      <c r="A14" s="84" t="s">
        <v>7</v>
      </c>
      <c r="B14" s="72" t="s">
        <v>1173</v>
      </c>
      <c r="C14" s="72" t="s">
        <v>1248</v>
      </c>
      <c r="D14" s="71">
        <v>87408548</v>
      </c>
    </row>
    <row r="15" spans="1:4" x14ac:dyDescent="0.25">
      <c r="A15" s="84" t="s">
        <v>7</v>
      </c>
      <c r="B15" s="72" t="s">
        <v>15</v>
      </c>
      <c r="C15" s="72" t="s">
        <v>322</v>
      </c>
      <c r="D15" s="71">
        <v>43335236</v>
      </c>
    </row>
    <row r="16" spans="1:4" x14ac:dyDescent="0.25">
      <c r="A16" s="84" t="s">
        <v>7</v>
      </c>
      <c r="B16" s="72" t="s">
        <v>878</v>
      </c>
      <c r="C16" s="72" t="s">
        <v>327</v>
      </c>
      <c r="D16" s="71">
        <v>87421121</v>
      </c>
    </row>
    <row r="17" spans="1:4" x14ac:dyDescent="0.25">
      <c r="A17" s="84" t="s">
        <v>16</v>
      </c>
      <c r="B17" s="72" t="s">
        <v>1378</v>
      </c>
      <c r="C17" s="72" t="s">
        <v>297</v>
      </c>
      <c r="D17" s="71">
        <v>97092001</v>
      </c>
    </row>
    <row r="18" spans="1:4" x14ac:dyDescent="0.25">
      <c r="A18" s="84" t="s">
        <v>16</v>
      </c>
      <c r="B18" s="72" t="s">
        <v>885</v>
      </c>
      <c r="C18" s="72" t="s">
        <v>306</v>
      </c>
      <c r="D18" s="71">
        <v>87416310</v>
      </c>
    </row>
    <row r="19" spans="1:4" x14ac:dyDescent="0.25">
      <c r="A19" s="84" t="s">
        <v>16</v>
      </c>
      <c r="B19" s="72" t="s">
        <v>156</v>
      </c>
      <c r="C19" s="72" t="s">
        <v>340</v>
      </c>
      <c r="D19" s="71">
        <v>87426443</v>
      </c>
    </row>
    <row r="20" spans="1:4" x14ac:dyDescent="0.25">
      <c r="A20" s="84" t="s">
        <v>16</v>
      </c>
      <c r="B20" s="72" t="s">
        <v>17</v>
      </c>
      <c r="C20" s="72" t="s">
        <v>218</v>
      </c>
      <c r="D20" s="71">
        <v>87461762</v>
      </c>
    </row>
    <row r="21" spans="1:4" x14ac:dyDescent="0.25">
      <c r="A21" s="84" t="s">
        <v>16</v>
      </c>
      <c r="B21" s="72" t="s">
        <v>17</v>
      </c>
      <c r="C21" s="72" t="s">
        <v>330</v>
      </c>
      <c r="D21" s="71">
        <v>87459666</v>
      </c>
    </row>
    <row r="22" spans="1:4" x14ac:dyDescent="0.25">
      <c r="A22" s="84" t="s">
        <v>16</v>
      </c>
      <c r="B22" s="72" t="s">
        <v>1568</v>
      </c>
      <c r="C22" s="72" t="s">
        <v>720</v>
      </c>
      <c r="D22" s="71">
        <v>97092002</v>
      </c>
    </row>
    <row r="23" spans="1:4" x14ac:dyDescent="0.25">
      <c r="A23" s="84" t="s">
        <v>16</v>
      </c>
      <c r="B23" s="72" t="s">
        <v>1622</v>
      </c>
      <c r="C23" s="72" t="s">
        <v>1256</v>
      </c>
      <c r="D23" s="71">
        <v>87425104</v>
      </c>
    </row>
    <row r="24" spans="1:4" x14ac:dyDescent="0.25">
      <c r="A24" s="84" t="s">
        <v>16</v>
      </c>
      <c r="B24" s="72" t="s">
        <v>20</v>
      </c>
      <c r="C24" s="72" t="s">
        <v>344</v>
      </c>
      <c r="D24" s="71">
        <v>87446734</v>
      </c>
    </row>
    <row r="25" spans="1:4" x14ac:dyDescent="0.25">
      <c r="A25" s="84" t="s">
        <v>16</v>
      </c>
      <c r="B25" s="72" t="s">
        <v>20</v>
      </c>
      <c r="C25" s="72" t="s">
        <v>346</v>
      </c>
      <c r="D25" s="71">
        <v>55332288</v>
      </c>
    </row>
    <row r="26" spans="1:4" x14ac:dyDescent="0.25">
      <c r="A26" s="84" t="s">
        <v>16</v>
      </c>
      <c r="B26" s="72" t="s">
        <v>23</v>
      </c>
      <c r="C26" s="72" t="s">
        <v>348</v>
      </c>
      <c r="D26" s="71">
        <v>55342603</v>
      </c>
    </row>
    <row r="27" spans="1:4" x14ac:dyDescent="0.25">
      <c r="A27" s="84" t="s">
        <v>16</v>
      </c>
      <c r="B27" s="72" t="s">
        <v>891</v>
      </c>
      <c r="C27" s="72" t="s">
        <v>366</v>
      </c>
      <c r="D27" s="71">
        <v>97088357</v>
      </c>
    </row>
    <row r="28" spans="1:4" x14ac:dyDescent="0.25">
      <c r="A28" s="84" t="s">
        <v>16</v>
      </c>
      <c r="B28" s="72" t="s">
        <v>186</v>
      </c>
      <c r="C28" s="72" t="s">
        <v>308</v>
      </c>
      <c r="D28" s="71">
        <v>20329868</v>
      </c>
    </row>
    <row r="29" spans="1:4" x14ac:dyDescent="0.25">
      <c r="A29" s="84" t="s">
        <v>16</v>
      </c>
      <c r="B29" s="72" t="s">
        <v>1855</v>
      </c>
      <c r="C29" s="72" t="s">
        <v>1955</v>
      </c>
      <c r="D29" s="71">
        <v>87421590</v>
      </c>
    </row>
    <row r="30" spans="1:4" x14ac:dyDescent="0.25">
      <c r="A30" s="84" t="s">
        <v>16</v>
      </c>
      <c r="B30" s="72" t="s">
        <v>1888</v>
      </c>
      <c r="C30" s="72" t="s">
        <v>352</v>
      </c>
      <c r="D30" s="71">
        <v>97092003</v>
      </c>
    </row>
    <row r="31" spans="1:4" x14ac:dyDescent="0.25">
      <c r="A31" s="84" t="s">
        <v>16</v>
      </c>
      <c r="B31" s="72" t="s">
        <v>25</v>
      </c>
      <c r="C31" s="72" t="s">
        <v>337</v>
      </c>
      <c r="D31" s="71">
        <v>55329437</v>
      </c>
    </row>
    <row r="32" spans="1:4" x14ac:dyDescent="0.25">
      <c r="A32" s="84" t="s">
        <v>27</v>
      </c>
      <c r="B32" s="72" t="s">
        <v>28</v>
      </c>
      <c r="C32" s="72" t="s">
        <v>355</v>
      </c>
      <c r="D32" s="71">
        <v>55322736</v>
      </c>
    </row>
    <row r="33" spans="1:4" x14ac:dyDescent="0.25">
      <c r="A33" s="84" t="s">
        <v>27</v>
      </c>
      <c r="B33" s="72" t="s">
        <v>31</v>
      </c>
      <c r="C33" s="72" t="s">
        <v>360</v>
      </c>
      <c r="D33" s="71">
        <v>87425147</v>
      </c>
    </row>
    <row r="34" spans="1:4" x14ac:dyDescent="0.25">
      <c r="A34" s="84" t="s">
        <v>27</v>
      </c>
      <c r="B34" s="72" t="s">
        <v>1235</v>
      </c>
      <c r="C34" s="72" t="s">
        <v>1236</v>
      </c>
      <c r="D34" s="71">
        <v>55352091</v>
      </c>
    </row>
    <row r="35" spans="1:4" x14ac:dyDescent="0.25">
      <c r="A35" s="84" t="s">
        <v>27</v>
      </c>
      <c r="B35" s="72" t="s">
        <v>33</v>
      </c>
      <c r="C35" s="72" t="s">
        <v>363</v>
      </c>
      <c r="D35" s="71">
        <v>55354871</v>
      </c>
    </row>
    <row r="36" spans="1:4" x14ac:dyDescent="0.25">
      <c r="A36" s="84" t="s">
        <v>35</v>
      </c>
      <c r="B36" s="72" t="s">
        <v>36</v>
      </c>
      <c r="C36" s="72" t="s">
        <v>342</v>
      </c>
      <c r="D36" s="71">
        <v>87421142</v>
      </c>
    </row>
    <row r="37" spans="1:4" x14ac:dyDescent="0.25">
      <c r="A37" s="84" t="s">
        <v>35</v>
      </c>
      <c r="B37" s="72" t="s">
        <v>300</v>
      </c>
      <c r="C37" s="72" t="s">
        <v>301</v>
      </c>
      <c r="D37" s="71">
        <v>97054765</v>
      </c>
    </row>
    <row r="38" spans="1:4" x14ac:dyDescent="0.25">
      <c r="A38" s="84" t="s">
        <v>35</v>
      </c>
      <c r="B38" s="72" t="s">
        <v>1041</v>
      </c>
      <c r="C38" s="72" t="s">
        <v>1042</v>
      </c>
      <c r="D38" s="71">
        <v>97086263</v>
      </c>
    </row>
    <row r="39" spans="1:4" x14ac:dyDescent="0.25">
      <c r="A39" s="84" t="s">
        <v>35</v>
      </c>
      <c r="B39" s="72" t="s">
        <v>1586</v>
      </c>
      <c r="C39" s="72" t="s">
        <v>1587</v>
      </c>
      <c r="D39" s="71">
        <v>97092939</v>
      </c>
    </row>
    <row r="40" spans="1:4" x14ac:dyDescent="0.25">
      <c r="A40" s="84" t="s">
        <v>35</v>
      </c>
      <c r="B40" s="72" t="s">
        <v>1627</v>
      </c>
      <c r="C40" s="72" t="s">
        <v>576</v>
      </c>
      <c r="D40" s="71">
        <v>97092940</v>
      </c>
    </row>
    <row r="41" spans="1:4" x14ac:dyDescent="0.25">
      <c r="A41" s="84" t="s">
        <v>35</v>
      </c>
      <c r="B41" s="72" t="s">
        <v>1674</v>
      </c>
      <c r="C41" s="72" t="s">
        <v>1675</v>
      </c>
      <c r="D41" s="71">
        <v>97092941</v>
      </c>
    </row>
    <row r="42" spans="1:4" x14ac:dyDescent="0.25">
      <c r="A42" s="84" t="s">
        <v>35</v>
      </c>
      <c r="B42" s="72" t="s">
        <v>1105</v>
      </c>
      <c r="C42" s="72" t="s">
        <v>1106</v>
      </c>
      <c r="D42" s="71">
        <v>97079234</v>
      </c>
    </row>
    <row r="43" spans="1:4" x14ac:dyDescent="0.25">
      <c r="A43" s="84" t="s">
        <v>35</v>
      </c>
      <c r="B43" s="72" t="s">
        <v>38</v>
      </c>
      <c r="C43" s="72" t="s">
        <v>374</v>
      </c>
      <c r="D43" s="71">
        <v>47346235</v>
      </c>
    </row>
    <row r="44" spans="1:4" x14ac:dyDescent="0.25">
      <c r="A44" s="84" t="s">
        <v>35</v>
      </c>
      <c r="B44" s="72" t="s">
        <v>1711</v>
      </c>
      <c r="C44" s="72" t="s">
        <v>1171</v>
      </c>
      <c r="D44" s="71">
        <v>97092942</v>
      </c>
    </row>
    <row r="45" spans="1:4" x14ac:dyDescent="0.25">
      <c r="A45" s="84" t="s">
        <v>35</v>
      </c>
      <c r="B45" s="72" t="s">
        <v>1711</v>
      </c>
      <c r="C45" s="72" t="s">
        <v>1202</v>
      </c>
      <c r="D45" s="71">
        <v>97092943</v>
      </c>
    </row>
    <row r="46" spans="1:4" x14ac:dyDescent="0.25">
      <c r="A46" s="84" t="s">
        <v>35</v>
      </c>
      <c r="B46" s="72" t="s">
        <v>40</v>
      </c>
      <c r="C46" s="72" t="s">
        <v>481</v>
      </c>
      <c r="D46" s="71">
        <v>87464575</v>
      </c>
    </row>
    <row r="47" spans="1:4" x14ac:dyDescent="0.25">
      <c r="A47" s="84" t="s">
        <v>35</v>
      </c>
      <c r="B47" s="72" t="s">
        <v>734</v>
      </c>
      <c r="C47" s="72" t="s">
        <v>672</v>
      </c>
      <c r="D47" s="71">
        <v>97075229</v>
      </c>
    </row>
    <row r="48" spans="1:4" x14ac:dyDescent="0.25">
      <c r="A48" s="84" t="s">
        <v>35</v>
      </c>
      <c r="B48" s="72" t="s">
        <v>1834</v>
      </c>
      <c r="C48" s="72" t="s">
        <v>1587</v>
      </c>
      <c r="D48" s="71">
        <v>97092944</v>
      </c>
    </row>
    <row r="49" spans="1:4" x14ac:dyDescent="0.25">
      <c r="A49" s="84" t="s">
        <v>35</v>
      </c>
      <c r="B49" s="72" t="s">
        <v>42</v>
      </c>
      <c r="C49" s="72" t="s">
        <v>377</v>
      </c>
      <c r="D49" s="71">
        <v>3551950</v>
      </c>
    </row>
    <row r="50" spans="1:4" x14ac:dyDescent="0.25">
      <c r="A50" s="84" t="s">
        <v>35</v>
      </c>
      <c r="B50" s="72" t="s">
        <v>42</v>
      </c>
      <c r="C50" s="72" t="s">
        <v>735</v>
      </c>
      <c r="D50" s="71">
        <v>87465761</v>
      </c>
    </row>
    <row r="51" spans="1:4" x14ac:dyDescent="0.25">
      <c r="A51" s="84" t="s">
        <v>35</v>
      </c>
      <c r="B51" s="72" t="s">
        <v>1940</v>
      </c>
      <c r="C51" s="72" t="s">
        <v>304</v>
      </c>
      <c r="D51" s="71">
        <v>97092945</v>
      </c>
    </row>
    <row r="52" spans="1:4" x14ac:dyDescent="0.25">
      <c r="A52" s="84" t="s">
        <v>35</v>
      </c>
      <c r="B52" s="72" t="s">
        <v>1947</v>
      </c>
      <c r="C52" s="72" t="s">
        <v>1948</v>
      </c>
      <c r="D52" s="71">
        <v>97092946</v>
      </c>
    </row>
    <row r="53" spans="1:4" x14ac:dyDescent="0.25">
      <c r="A53" s="84" t="s">
        <v>47</v>
      </c>
      <c r="B53" s="72" t="s">
        <v>659</v>
      </c>
      <c r="C53" s="72" t="s">
        <v>350</v>
      </c>
      <c r="D53" s="71">
        <v>87416100</v>
      </c>
    </row>
    <row r="54" spans="1:4" x14ac:dyDescent="0.25">
      <c r="A54" s="84" t="s">
        <v>47</v>
      </c>
      <c r="B54" s="72" t="s">
        <v>49</v>
      </c>
      <c r="C54" s="72" t="s">
        <v>350</v>
      </c>
      <c r="D54" s="71">
        <v>55319253</v>
      </c>
    </row>
    <row r="55" spans="1:4" x14ac:dyDescent="0.25">
      <c r="A55" s="85" t="s">
        <v>47</v>
      </c>
      <c r="B55" s="72" t="s">
        <v>51</v>
      </c>
      <c r="C55" s="72" t="s">
        <v>594</v>
      </c>
      <c r="D55" s="71">
        <v>87465273</v>
      </c>
    </row>
    <row r="56" spans="1:4" x14ac:dyDescent="0.25">
      <c r="A56" s="85" t="s">
        <v>47</v>
      </c>
      <c r="B56" s="72" t="s">
        <v>51</v>
      </c>
      <c r="C56" s="72" t="s">
        <v>579</v>
      </c>
      <c r="D56" s="71">
        <v>87465272</v>
      </c>
    </row>
    <row r="57" spans="1:4" x14ac:dyDescent="0.25">
      <c r="A57" s="85" t="s">
        <v>47</v>
      </c>
      <c r="B57" s="72" t="s">
        <v>54</v>
      </c>
      <c r="C57" s="72" t="s">
        <v>882</v>
      </c>
      <c r="D57" s="71">
        <v>97075812</v>
      </c>
    </row>
    <row r="58" spans="1:4" x14ac:dyDescent="0.25">
      <c r="A58" s="84" t="s">
        <v>47</v>
      </c>
      <c r="B58" s="72" t="s">
        <v>54</v>
      </c>
      <c r="C58" s="72" t="s">
        <v>383</v>
      </c>
      <c r="D58" s="71">
        <v>55355078</v>
      </c>
    </row>
    <row r="59" spans="1:4" x14ac:dyDescent="0.25">
      <c r="A59" s="84" t="s">
        <v>47</v>
      </c>
      <c r="B59" s="72" t="s">
        <v>622</v>
      </c>
      <c r="C59" s="72" t="s">
        <v>623</v>
      </c>
      <c r="D59" s="71">
        <v>97057997</v>
      </c>
    </row>
    <row r="60" spans="1:4" x14ac:dyDescent="0.25">
      <c r="A60" s="84" t="s">
        <v>47</v>
      </c>
      <c r="B60" s="72" t="s">
        <v>1002</v>
      </c>
      <c r="C60" s="72" t="s">
        <v>1003</v>
      </c>
      <c r="D60" s="71">
        <v>87459751</v>
      </c>
    </row>
    <row r="61" spans="1:4" x14ac:dyDescent="0.25">
      <c r="A61" s="84" t="s">
        <v>47</v>
      </c>
      <c r="B61" s="73" t="s">
        <v>1002</v>
      </c>
      <c r="C61" s="73" t="s">
        <v>620</v>
      </c>
      <c r="D61" s="71">
        <v>87436224</v>
      </c>
    </row>
    <row r="62" spans="1:4" x14ac:dyDescent="0.25">
      <c r="A62" s="84" t="s">
        <v>47</v>
      </c>
      <c r="B62" s="72" t="s">
        <v>1529</v>
      </c>
      <c r="C62" s="72" t="s">
        <v>352</v>
      </c>
      <c r="D62" s="71">
        <v>97094664</v>
      </c>
    </row>
    <row r="63" spans="1:4" x14ac:dyDescent="0.25">
      <c r="A63" s="84" t="s">
        <v>47</v>
      </c>
      <c r="B63" s="72" t="s">
        <v>56</v>
      </c>
      <c r="C63" s="72" t="s">
        <v>360</v>
      </c>
      <c r="D63" s="71">
        <v>55363525</v>
      </c>
    </row>
    <row r="64" spans="1:4" x14ac:dyDescent="0.25">
      <c r="A64" s="84" t="s">
        <v>47</v>
      </c>
      <c r="B64" s="72" t="s">
        <v>1030</v>
      </c>
      <c r="C64" s="72" t="s">
        <v>940</v>
      </c>
      <c r="D64" s="71">
        <v>97062118</v>
      </c>
    </row>
    <row r="65" spans="1:4" x14ac:dyDescent="0.25">
      <c r="A65" s="84" t="s">
        <v>47</v>
      </c>
      <c r="B65" s="72" t="s">
        <v>1055</v>
      </c>
      <c r="C65" s="72" t="s">
        <v>320</v>
      </c>
      <c r="D65" s="71">
        <v>97083507</v>
      </c>
    </row>
    <row r="66" spans="1:4" x14ac:dyDescent="0.25">
      <c r="A66" s="84" t="s">
        <v>47</v>
      </c>
      <c r="B66" s="73" t="s">
        <v>58</v>
      </c>
      <c r="C66" s="73" t="s">
        <v>387</v>
      </c>
      <c r="D66" s="71">
        <v>55340866</v>
      </c>
    </row>
    <row r="67" spans="1:4" x14ac:dyDescent="0.25">
      <c r="A67" s="84" t="s">
        <v>47</v>
      </c>
      <c r="B67" s="72" t="s">
        <v>1123</v>
      </c>
      <c r="C67" s="72" t="s">
        <v>1124</v>
      </c>
      <c r="D67" s="71">
        <v>97083508</v>
      </c>
    </row>
    <row r="68" spans="1:4" x14ac:dyDescent="0.25">
      <c r="A68" s="84" t="s">
        <v>47</v>
      </c>
      <c r="B68" s="72" t="s">
        <v>60</v>
      </c>
      <c r="C68" s="72" t="s">
        <v>346</v>
      </c>
      <c r="D68" s="71">
        <v>87421281</v>
      </c>
    </row>
    <row r="69" spans="1:4" x14ac:dyDescent="0.25">
      <c r="A69" s="84" t="s">
        <v>47</v>
      </c>
      <c r="B69" s="72" t="s">
        <v>722</v>
      </c>
      <c r="C69" s="72" t="s">
        <v>724</v>
      </c>
      <c r="D69" s="71">
        <v>97070839</v>
      </c>
    </row>
    <row r="70" spans="1:4" x14ac:dyDescent="0.25">
      <c r="A70" s="84" t="s">
        <v>47</v>
      </c>
      <c r="B70" s="72" t="s">
        <v>62</v>
      </c>
      <c r="C70" s="72" t="s">
        <v>301</v>
      </c>
      <c r="D70" s="71">
        <v>55338535</v>
      </c>
    </row>
    <row r="71" spans="1:4" x14ac:dyDescent="0.25">
      <c r="A71" s="84" t="s">
        <v>47</v>
      </c>
      <c r="B71" s="72" t="s">
        <v>62</v>
      </c>
      <c r="C71" s="72" t="s">
        <v>319</v>
      </c>
      <c r="D71" s="71">
        <v>55338536</v>
      </c>
    </row>
    <row r="72" spans="1:4" x14ac:dyDescent="0.25">
      <c r="A72" s="84" t="s">
        <v>47</v>
      </c>
      <c r="B72" s="73" t="s">
        <v>736</v>
      </c>
      <c r="C72" s="73" t="s">
        <v>1140</v>
      </c>
      <c r="D72" s="71">
        <v>87428921</v>
      </c>
    </row>
    <row r="73" spans="1:4" x14ac:dyDescent="0.25">
      <c r="A73" s="84" t="s">
        <v>47</v>
      </c>
      <c r="B73" s="72" t="s">
        <v>736</v>
      </c>
      <c r="C73" s="72" t="s">
        <v>667</v>
      </c>
      <c r="D73" s="71">
        <v>97075944</v>
      </c>
    </row>
    <row r="74" spans="1:4" x14ac:dyDescent="0.25">
      <c r="A74" s="84" t="s">
        <v>47</v>
      </c>
      <c r="B74" s="72" t="s">
        <v>1844</v>
      </c>
      <c r="C74" s="72" t="s">
        <v>474</v>
      </c>
      <c r="D74" s="71">
        <v>55333841</v>
      </c>
    </row>
    <row r="75" spans="1:4" x14ac:dyDescent="0.25">
      <c r="A75" s="84" t="s">
        <v>47</v>
      </c>
      <c r="B75" s="72" t="s">
        <v>64</v>
      </c>
      <c r="C75" s="72" t="s">
        <v>352</v>
      </c>
      <c r="D75" s="71">
        <v>43331302</v>
      </c>
    </row>
    <row r="76" spans="1:4" x14ac:dyDescent="0.25">
      <c r="A76" s="84" t="s">
        <v>66</v>
      </c>
      <c r="B76" s="72" t="s">
        <v>1239</v>
      </c>
      <c r="C76" s="72" t="s">
        <v>663</v>
      </c>
      <c r="D76" s="71">
        <v>97082839</v>
      </c>
    </row>
    <row r="77" spans="1:4" x14ac:dyDescent="0.25">
      <c r="A77" s="84" t="s">
        <v>66</v>
      </c>
      <c r="B77" s="72" t="s">
        <v>1051</v>
      </c>
      <c r="C77" s="72" t="s">
        <v>1249</v>
      </c>
      <c r="D77" s="71">
        <v>51214695</v>
      </c>
    </row>
    <row r="78" spans="1:4" x14ac:dyDescent="0.25">
      <c r="A78" s="84" t="s">
        <v>66</v>
      </c>
      <c r="B78" s="72" t="s">
        <v>1087</v>
      </c>
      <c r="C78" s="72" t="s">
        <v>1088</v>
      </c>
      <c r="D78" s="71">
        <v>55329240</v>
      </c>
    </row>
    <row r="79" spans="1:4" x14ac:dyDescent="0.25">
      <c r="A79" s="84" t="s">
        <v>66</v>
      </c>
      <c r="B79" s="72" t="s">
        <v>1131</v>
      </c>
      <c r="C79" s="72" t="s">
        <v>363</v>
      </c>
      <c r="D79" s="71">
        <v>97083186</v>
      </c>
    </row>
    <row r="80" spans="1:4" x14ac:dyDescent="0.25">
      <c r="A80" s="84" t="s">
        <v>66</v>
      </c>
      <c r="B80" s="72" t="s">
        <v>1894</v>
      </c>
      <c r="C80" s="72" t="s">
        <v>354</v>
      </c>
      <c r="D80" s="71">
        <v>97094420</v>
      </c>
    </row>
    <row r="81" spans="1:4" x14ac:dyDescent="0.25">
      <c r="A81" s="84" t="s">
        <v>66</v>
      </c>
      <c r="B81" s="72" t="s">
        <v>67</v>
      </c>
      <c r="C81" s="72" t="s">
        <v>401</v>
      </c>
      <c r="D81" s="71">
        <v>55359846</v>
      </c>
    </row>
    <row r="82" spans="1:4" x14ac:dyDescent="0.25">
      <c r="A82" s="84" t="s">
        <v>66</v>
      </c>
      <c r="B82" s="72" t="s">
        <v>69</v>
      </c>
      <c r="C82" s="72" t="s">
        <v>366</v>
      </c>
      <c r="D82" s="71">
        <v>45016482</v>
      </c>
    </row>
    <row r="83" spans="1:4" x14ac:dyDescent="0.25">
      <c r="A83" s="84" t="s">
        <v>66</v>
      </c>
      <c r="B83" s="72" t="s">
        <v>69</v>
      </c>
      <c r="C83" s="72" t="s">
        <v>383</v>
      </c>
      <c r="D83" s="71">
        <v>45016483</v>
      </c>
    </row>
    <row r="84" spans="1:4" x14ac:dyDescent="0.25">
      <c r="A84" s="84" t="s">
        <v>72</v>
      </c>
      <c r="B84" s="72" t="s">
        <v>73</v>
      </c>
      <c r="C84" s="72" t="s">
        <v>405</v>
      </c>
      <c r="D84" s="71">
        <v>3550024</v>
      </c>
    </row>
    <row r="85" spans="1:4" x14ac:dyDescent="0.25">
      <c r="A85" s="84" t="s">
        <v>72</v>
      </c>
      <c r="B85" s="72" t="s">
        <v>75</v>
      </c>
      <c r="C85" s="72" t="s">
        <v>407</v>
      </c>
      <c r="D85" s="71">
        <v>55365744</v>
      </c>
    </row>
    <row r="86" spans="1:4" x14ac:dyDescent="0.25">
      <c r="A86" s="84" t="s">
        <v>72</v>
      </c>
      <c r="B86" s="72" t="s">
        <v>77</v>
      </c>
      <c r="C86" s="72" t="s">
        <v>346</v>
      </c>
      <c r="D86" s="71">
        <v>41155431</v>
      </c>
    </row>
    <row r="87" spans="1:4" x14ac:dyDescent="0.25">
      <c r="A87" s="84" t="s">
        <v>72</v>
      </c>
      <c r="B87" s="72" t="s">
        <v>79</v>
      </c>
      <c r="C87" s="72" t="s">
        <v>357</v>
      </c>
      <c r="D87" s="71">
        <v>87463437</v>
      </c>
    </row>
    <row r="88" spans="1:4" x14ac:dyDescent="0.25">
      <c r="A88" s="84" t="s">
        <v>72</v>
      </c>
      <c r="B88" s="73" t="s">
        <v>81</v>
      </c>
      <c r="C88" s="73" t="s">
        <v>334</v>
      </c>
      <c r="D88" s="71">
        <v>87412236</v>
      </c>
    </row>
    <row r="89" spans="1:4" x14ac:dyDescent="0.25">
      <c r="A89" s="84" t="s">
        <v>72</v>
      </c>
      <c r="B89" s="72" t="s">
        <v>113</v>
      </c>
      <c r="C89" s="72" t="s">
        <v>623</v>
      </c>
      <c r="D89" s="71">
        <v>97081455</v>
      </c>
    </row>
    <row r="90" spans="1:4" x14ac:dyDescent="0.25">
      <c r="A90" s="85" t="s">
        <v>72</v>
      </c>
      <c r="B90" s="72" t="s">
        <v>113</v>
      </c>
      <c r="C90" s="72" t="s">
        <v>474</v>
      </c>
      <c r="D90" s="71">
        <v>97081456</v>
      </c>
    </row>
    <row r="91" spans="1:4" x14ac:dyDescent="0.25">
      <c r="A91" s="84" t="s">
        <v>72</v>
      </c>
      <c r="B91" s="72" t="s">
        <v>83</v>
      </c>
      <c r="C91" s="72" t="s">
        <v>354</v>
      </c>
      <c r="D91" s="71">
        <v>87421386</v>
      </c>
    </row>
    <row r="92" spans="1:4" x14ac:dyDescent="0.25">
      <c r="A92" s="84" t="s">
        <v>72</v>
      </c>
      <c r="B92" s="72" t="s">
        <v>85</v>
      </c>
      <c r="C92" s="72" t="s">
        <v>297</v>
      </c>
      <c r="D92" s="71">
        <v>87451259</v>
      </c>
    </row>
    <row r="93" spans="1:4" x14ac:dyDescent="0.25">
      <c r="A93" s="84" t="s">
        <v>72</v>
      </c>
      <c r="B93" s="72" t="s">
        <v>879</v>
      </c>
      <c r="C93" s="72" t="s">
        <v>416</v>
      </c>
      <c r="D93" s="71">
        <v>87408742</v>
      </c>
    </row>
    <row r="94" spans="1:4" x14ac:dyDescent="0.25">
      <c r="A94" s="84" t="s">
        <v>72</v>
      </c>
      <c r="B94" s="72" t="s">
        <v>87</v>
      </c>
      <c r="C94" s="72" t="s">
        <v>295</v>
      </c>
      <c r="D94" s="71">
        <v>87455680</v>
      </c>
    </row>
    <row r="95" spans="1:4" x14ac:dyDescent="0.25">
      <c r="A95" s="84" t="s">
        <v>72</v>
      </c>
      <c r="B95" s="72" t="s">
        <v>89</v>
      </c>
      <c r="C95" s="72" t="s">
        <v>419</v>
      </c>
      <c r="D95" s="71">
        <v>43317317</v>
      </c>
    </row>
    <row r="96" spans="1:4" x14ac:dyDescent="0.25">
      <c r="A96" s="84" t="s">
        <v>72</v>
      </c>
      <c r="B96" s="72" t="s">
        <v>91</v>
      </c>
      <c r="C96" s="72" t="s">
        <v>334</v>
      </c>
      <c r="D96" s="71">
        <v>55338279</v>
      </c>
    </row>
    <row r="97" spans="1:4" x14ac:dyDescent="0.25">
      <c r="A97" s="84" t="s">
        <v>72</v>
      </c>
      <c r="B97" s="72" t="s">
        <v>1112</v>
      </c>
      <c r="C97" s="72" t="s">
        <v>354</v>
      </c>
      <c r="D97" s="71">
        <v>87452625</v>
      </c>
    </row>
    <row r="98" spans="1:4" x14ac:dyDescent="0.25">
      <c r="A98" s="84" t="s">
        <v>72</v>
      </c>
      <c r="B98" s="72" t="s">
        <v>95</v>
      </c>
      <c r="C98" s="72" t="s">
        <v>350</v>
      </c>
      <c r="D98" s="71">
        <v>51214916</v>
      </c>
    </row>
    <row r="99" spans="1:4" x14ac:dyDescent="0.25">
      <c r="A99" s="84" t="s">
        <v>72</v>
      </c>
      <c r="B99" s="72" t="s">
        <v>97</v>
      </c>
      <c r="C99" s="72" t="s">
        <v>567</v>
      </c>
      <c r="D99" s="71">
        <v>87462930</v>
      </c>
    </row>
    <row r="100" spans="1:4" x14ac:dyDescent="0.25">
      <c r="A100" s="84" t="s">
        <v>72</v>
      </c>
      <c r="B100" s="72" t="s">
        <v>1184</v>
      </c>
      <c r="C100" s="72" t="s">
        <v>1185</v>
      </c>
      <c r="D100" s="71">
        <v>97089131</v>
      </c>
    </row>
    <row r="101" spans="1:4" x14ac:dyDescent="0.25">
      <c r="A101" s="84" t="s">
        <v>72</v>
      </c>
      <c r="B101" s="72" t="s">
        <v>1204</v>
      </c>
      <c r="C101" s="72" t="s">
        <v>1205</v>
      </c>
      <c r="D101" s="71">
        <v>47346149</v>
      </c>
    </row>
    <row r="102" spans="1:4" x14ac:dyDescent="0.25">
      <c r="A102" s="84" t="s">
        <v>72</v>
      </c>
      <c r="B102" s="72" t="s">
        <v>99</v>
      </c>
      <c r="C102" s="72" t="s">
        <v>426</v>
      </c>
      <c r="D102" s="71">
        <v>87412294</v>
      </c>
    </row>
    <row r="103" spans="1:4" x14ac:dyDescent="0.25">
      <c r="A103" s="84" t="s">
        <v>101</v>
      </c>
      <c r="B103" s="72" t="s">
        <v>880</v>
      </c>
      <c r="C103" s="72" t="s">
        <v>881</v>
      </c>
      <c r="D103" s="71">
        <v>87409928</v>
      </c>
    </row>
    <row r="104" spans="1:4" x14ac:dyDescent="0.25">
      <c r="A104" s="84" t="s">
        <v>101</v>
      </c>
      <c r="B104" s="72" t="s">
        <v>660</v>
      </c>
      <c r="C104" s="72" t="s">
        <v>738</v>
      </c>
      <c r="D104" s="71">
        <v>97079804</v>
      </c>
    </row>
    <row r="105" spans="1:4" x14ac:dyDescent="0.25">
      <c r="A105" s="84" t="s">
        <v>101</v>
      </c>
      <c r="B105" s="72" t="s">
        <v>660</v>
      </c>
      <c r="C105" s="72" t="s">
        <v>346</v>
      </c>
      <c r="D105" s="71">
        <v>6461864</v>
      </c>
    </row>
    <row r="106" spans="1:4" x14ac:dyDescent="0.25">
      <c r="A106" s="84" t="s">
        <v>101</v>
      </c>
      <c r="B106" s="72" t="s">
        <v>626</v>
      </c>
      <c r="C106" s="72" t="s">
        <v>320</v>
      </c>
      <c r="D106" s="71">
        <v>97078776</v>
      </c>
    </row>
    <row r="107" spans="1:4" x14ac:dyDescent="0.25">
      <c r="A107" s="84" t="s">
        <v>101</v>
      </c>
      <c r="B107" s="72" t="s">
        <v>1459</v>
      </c>
      <c r="C107" s="72" t="s">
        <v>1460</v>
      </c>
      <c r="D107" s="71">
        <v>97097352</v>
      </c>
    </row>
    <row r="108" spans="1:4" x14ac:dyDescent="0.25">
      <c r="A108" s="84" t="s">
        <v>101</v>
      </c>
      <c r="B108" s="72" t="s">
        <v>982</v>
      </c>
      <c r="C108" s="72" t="s">
        <v>1469</v>
      </c>
      <c r="D108" s="71">
        <v>97092919</v>
      </c>
    </row>
    <row r="109" spans="1:4" x14ac:dyDescent="0.25">
      <c r="A109" s="84" t="s">
        <v>101</v>
      </c>
      <c r="B109" s="72" t="s">
        <v>982</v>
      </c>
      <c r="C109" s="72" t="s">
        <v>983</v>
      </c>
      <c r="D109" s="71">
        <v>97083228</v>
      </c>
    </row>
    <row r="110" spans="1:4" x14ac:dyDescent="0.25">
      <c r="A110" s="84" t="s">
        <v>101</v>
      </c>
      <c r="B110" s="72" t="s">
        <v>1012</v>
      </c>
      <c r="C110" s="72" t="s">
        <v>1013</v>
      </c>
      <c r="D110" s="71">
        <v>97083229</v>
      </c>
    </row>
    <row r="111" spans="1:4" x14ac:dyDescent="0.25">
      <c r="A111" s="84" t="s">
        <v>101</v>
      </c>
      <c r="B111" s="72" t="s">
        <v>1092</v>
      </c>
      <c r="C111" s="72" t="s">
        <v>623</v>
      </c>
      <c r="D111" s="71">
        <v>97083230</v>
      </c>
    </row>
    <row r="112" spans="1:4" x14ac:dyDescent="0.25">
      <c r="A112" s="84" t="s">
        <v>101</v>
      </c>
      <c r="B112" s="72" t="s">
        <v>1691</v>
      </c>
      <c r="C112" s="72" t="s">
        <v>519</v>
      </c>
      <c r="D112" s="71">
        <v>97092920</v>
      </c>
    </row>
    <row r="113" spans="1:4" x14ac:dyDescent="0.25">
      <c r="A113" s="84" t="s">
        <v>101</v>
      </c>
      <c r="B113" s="72" t="s">
        <v>1691</v>
      </c>
      <c r="C113" s="72" t="s">
        <v>1694</v>
      </c>
      <c r="D113" s="71">
        <v>97097848</v>
      </c>
    </row>
    <row r="114" spans="1:4" x14ac:dyDescent="0.25">
      <c r="A114" s="84" t="s">
        <v>101</v>
      </c>
      <c r="B114" s="72" t="s">
        <v>1701</v>
      </c>
      <c r="C114" s="72" t="s">
        <v>346</v>
      </c>
      <c r="D114" s="71">
        <v>55341618</v>
      </c>
    </row>
    <row r="115" spans="1:4" x14ac:dyDescent="0.25">
      <c r="A115" s="84" t="s">
        <v>101</v>
      </c>
      <c r="B115" s="72" t="s">
        <v>1254</v>
      </c>
      <c r="C115" s="72" t="s">
        <v>1202</v>
      </c>
      <c r="D115" s="71">
        <v>97090192</v>
      </c>
    </row>
    <row r="116" spans="1:4" x14ac:dyDescent="0.25">
      <c r="A116" s="84" t="s">
        <v>101</v>
      </c>
      <c r="B116" s="72" t="s">
        <v>1126</v>
      </c>
      <c r="C116" s="72" t="s">
        <v>344</v>
      </c>
      <c r="D116" s="71">
        <v>97088070</v>
      </c>
    </row>
    <row r="117" spans="1:4" x14ac:dyDescent="0.25">
      <c r="A117" s="84" t="s">
        <v>101</v>
      </c>
      <c r="B117" s="72" t="s">
        <v>1126</v>
      </c>
      <c r="C117" s="72" t="s">
        <v>1255</v>
      </c>
      <c r="D117" s="71">
        <v>97083234</v>
      </c>
    </row>
    <row r="118" spans="1:4" x14ac:dyDescent="0.25">
      <c r="A118" s="84" t="s">
        <v>101</v>
      </c>
      <c r="B118" s="73" t="s">
        <v>1139</v>
      </c>
      <c r="C118" s="73" t="s">
        <v>1140</v>
      </c>
      <c r="D118" s="71">
        <v>97083235</v>
      </c>
    </row>
    <row r="119" spans="1:4" x14ac:dyDescent="0.25">
      <c r="A119" s="84" t="s">
        <v>101</v>
      </c>
      <c r="B119" s="72" t="s">
        <v>739</v>
      </c>
      <c r="C119" s="72" t="s">
        <v>306</v>
      </c>
      <c r="D119" s="71">
        <v>97081497</v>
      </c>
    </row>
    <row r="120" spans="1:4" x14ac:dyDescent="0.25">
      <c r="A120" s="84" t="s">
        <v>101</v>
      </c>
      <c r="B120" s="72" t="s">
        <v>1781</v>
      </c>
      <c r="C120" s="72" t="s">
        <v>401</v>
      </c>
      <c r="D120" s="71">
        <v>97092921</v>
      </c>
    </row>
    <row r="121" spans="1:4" x14ac:dyDescent="0.25">
      <c r="A121" s="84" t="s">
        <v>101</v>
      </c>
      <c r="B121" s="73" t="s">
        <v>1802</v>
      </c>
      <c r="C121" s="73" t="s">
        <v>354</v>
      </c>
      <c r="D121" s="71">
        <v>97091265</v>
      </c>
    </row>
    <row r="122" spans="1:4" x14ac:dyDescent="0.25">
      <c r="A122" s="84" t="s">
        <v>101</v>
      </c>
      <c r="B122" s="72" t="s">
        <v>1837</v>
      </c>
      <c r="C122" s="72" t="s">
        <v>304</v>
      </c>
      <c r="D122" s="71">
        <v>97058306</v>
      </c>
    </row>
    <row r="123" spans="1:4" x14ac:dyDescent="0.25">
      <c r="A123" s="85" t="s">
        <v>101</v>
      </c>
      <c r="B123" s="72" t="s">
        <v>1847</v>
      </c>
      <c r="C123" s="72" t="s">
        <v>350</v>
      </c>
      <c r="D123" s="71">
        <v>87417974</v>
      </c>
    </row>
    <row r="124" spans="1:4" x14ac:dyDescent="0.25">
      <c r="A124" s="84" t="s">
        <v>101</v>
      </c>
      <c r="B124" s="72" t="s">
        <v>1878</v>
      </c>
      <c r="C124" s="72" t="s">
        <v>1956</v>
      </c>
      <c r="D124" s="71">
        <v>97081697</v>
      </c>
    </row>
    <row r="125" spans="1:4" x14ac:dyDescent="0.25">
      <c r="A125" s="84" t="s">
        <v>103</v>
      </c>
      <c r="B125" s="72" t="s">
        <v>104</v>
      </c>
      <c r="C125" s="72" t="s">
        <v>352</v>
      </c>
      <c r="D125" s="71">
        <v>87425016</v>
      </c>
    </row>
    <row r="126" spans="1:4" x14ac:dyDescent="0.25">
      <c r="A126" s="84" t="s">
        <v>103</v>
      </c>
      <c r="B126" s="72" t="s">
        <v>104</v>
      </c>
      <c r="C126" s="72" t="s">
        <v>308</v>
      </c>
      <c r="D126" s="71">
        <v>55329426</v>
      </c>
    </row>
    <row r="127" spans="1:4" x14ac:dyDescent="0.25">
      <c r="A127" s="84" t="s">
        <v>103</v>
      </c>
      <c r="B127" s="72" t="s">
        <v>1408</v>
      </c>
      <c r="C127" s="72" t="s">
        <v>1409</v>
      </c>
      <c r="D127" s="71">
        <v>97094843</v>
      </c>
    </row>
    <row r="128" spans="1:4" x14ac:dyDescent="0.25">
      <c r="A128" s="84" t="s">
        <v>103</v>
      </c>
      <c r="B128" s="72" t="s">
        <v>105</v>
      </c>
      <c r="C128" s="72" t="s">
        <v>623</v>
      </c>
      <c r="D128" s="71">
        <v>87428737</v>
      </c>
    </row>
    <row r="129" spans="1:4" x14ac:dyDescent="0.25">
      <c r="A129" s="84" t="s">
        <v>103</v>
      </c>
      <c r="B129" s="72" t="s">
        <v>1426</v>
      </c>
      <c r="C129" s="72" t="s">
        <v>1427</v>
      </c>
      <c r="D129" s="71">
        <v>97058808</v>
      </c>
    </row>
    <row r="130" spans="1:4" x14ac:dyDescent="0.25">
      <c r="A130" s="84" t="s">
        <v>103</v>
      </c>
      <c r="B130" s="72" t="s">
        <v>965</v>
      </c>
      <c r="C130" s="72" t="s">
        <v>367</v>
      </c>
      <c r="D130" s="71">
        <v>3552926</v>
      </c>
    </row>
    <row r="131" spans="1:4" x14ac:dyDescent="0.25">
      <c r="A131" s="84" t="s">
        <v>103</v>
      </c>
      <c r="B131" s="72" t="s">
        <v>972</v>
      </c>
      <c r="C131" s="72" t="s">
        <v>542</v>
      </c>
      <c r="D131" s="71">
        <v>97088068</v>
      </c>
    </row>
    <row r="132" spans="1:4" x14ac:dyDescent="0.25">
      <c r="A132" s="84" t="s">
        <v>103</v>
      </c>
      <c r="B132" s="72" t="s">
        <v>661</v>
      </c>
      <c r="C132" s="72" t="s">
        <v>662</v>
      </c>
      <c r="D132" s="71">
        <v>97067620</v>
      </c>
    </row>
    <row r="133" spans="1:4" x14ac:dyDescent="0.25">
      <c r="A133" s="84" t="s">
        <v>103</v>
      </c>
      <c r="B133" s="72" t="s">
        <v>108</v>
      </c>
      <c r="C133" s="72" t="s">
        <v>1256</v>
      </c>
      <c r="D133" s="71">
        <v>87422280</v>
      </c>
    </row>
    <row r="134" spans="1:4" x14ac:dyDescent="0.25">
      <c r="A134" s="84" t="s">
        <v>103</v>
      </c>
      <c r="B134" s="72" t="s">
        <v>108</v>
      </c>
      <c r="C134" s="72" t="s">
        <v>556</v>
      </c>
      <c r="D134" s="71">
        <v>87422279</v>
      </c>
    </row>
    <row r="135" spans="1:4" x14ac:dyDescent="0.25">
      <c r="A135" s="84" t="s">
        <v>103</v>
      </c>
      <c r="B135" s="72" t="s">
        <v>1472</v>
      </c>
      <c r="C135" s="72" t="s">
        <v>1473</v>
      </c>
      <c r="D135" s="71">
        <v>97094844</v>
      </c>
    </row>
    <row r="136" spans="1:4" x14ac:dyDescent="0.25">
      <c r="A136" s="84" t="s">
        <v>103</v>
      </c>
      <c r="B136" s="72" t="s">
        <v>1512</v>
      </c>
      <c r="C136" s="72" t="s">
        <v>1513</v>
      </c>
      <c r="D136" s="71">
        <v>97094845</v>
      </c>
    </row>
    <row r="137" spans="1:4" x14ac:dyDescent="0.25">
      <c r="A137" s="84" t="s">
        <v>103</v>
      </c>
      <c r="B137" s="72" t="s">
        <v>992</v>
      </c>
      <c r="C137" s="72" t="s">
        <v>993</v>
      </c>
      <c r="D137" s="71">
        <v>97085014</v>
      </c>
    </row>
    <row r="138" spans="1:4" x14ac:dyDescent="0.25">
      <c r="A138" s="84" t="s">
        <v>103</v>
      </c>
      <c r="B138" s="72" t="s">
        <v>996</v>
      </c>
      <c r="C138" s="72" t="s">
        <v>399</v>
      </c>
      <c r="D138" s="71">
        <v>55355005</v>
      </c>
    </row>
    <row r="139" spans="1:4" x14ac:dyDescent="0.25">
      <c r="A139" s="84" t="s">
        <v>103</v>
      </c>
      <c r="B139" s="72" t="s">
        <v>1532</v>
      </c>
      <c r="C139" s="72" t="s">
        <v>538</v>
      </c>
      <c r="D139" s="71">
        <v>97093983</v>
      </c>
    </row>
    <row r="140" spans="1:4" x14ac:dyDescent="0.25">
      <c r="A140" s="84" t="s">
        <v>103</v>
      </c>
      <c r="B140" s="72" t="s">
        <v>1536</v>
      </c>
      <c r="C140" s="72" t="s">
        <v>218</v>
      </c>
      <c r="D140" s="71">
        <v>97056507</v>
      </c>
    </row>
    <row r="141" spans="1:4" x14ac:dyDescent="0.25">
      <c r="A141" s="84" t="s">
        <v>103</v>
      </c>
      <c r="B141" s="73" t="s">
        <v>1548</v>
      </c>
      <c r="C141" s="73" t="s">
        <v>1549</v>
      </c>
      <c r="D141" s="71">
        <v>97093986</v>
      </c>
    </row>
    <row r="142" spans="1:4" x14ac:dyDescent="0.25">
      <c r="A142" s="84" t="s">
        <v>103</v>
      </c>
      <c r="B142" s="72" t="s">
        <v>1562</v>
      </c>
      <c r="C142" s="72" t="s">
        <v>354</v>
      </c>
      <c r="D142" s="71">
        <v>97093984</v>
      </c>
    </row>
    <row r="143" spans="1:4" x14ac:dyDescent="0.25">
      <c r="A143" s="84" t="s">
        <v>103</v>
      </c>
      <c r="B143" s="72" t="s">
        <v>1033</v>
      </c>
      <c r="C143" s="72" t="s">
        <v>733</v>
      </c>
      <c r="D143" s="71">
        <v>87439952</v>
      </c>
    </row>
    <row r="144" spans="1:4" x14ac:dyDescent="0.25">
      <c r="A144" s="84" t="s">
        <v>103</v>
      </c>
      <c r="B144" s="72" t="s">
        <v>1583</v>
      </c>
      <c r="C144" s="72" t="s">
        <v>298</v>
      </c>
      <c r="D144" s="71">
        <v>97094846</v>
      </c>
    </row>
    <row r="145" spans="1:4" x14ac:dyDescent="0.25">
      <c r="A145" s="84" t="s">
        <v>103</v>
      </c>
      <c r="B145" s="72" t="s">
        <v>1590</v>
      </c>
      <c r="C145" s="72" t="s">
        <v>1591</v>
      </c>
      <c r="D145" s="71">
        <v>97074503</v>
      </c>
    </row>
    <row r="146" spans="1:4" x14ac:dyDescent="0.25">
      <c r="A146" s="84" t="s">
        <v>103</v>
      </c>
      <c r="B146" s="72" t="s">
        <v>1590</v>
      </c>
      <c r="C146" s="72" t="s">
        <v>358</v>
      </c>
      <c r="D146" s="71">
        <v>97078967</v>
      </c>
    </row>
    <row r="147" spans="1:4" x14ac:dyDescent="0.25">
      <c r="A147" s="84" t="s">
        <v>103</v>
      </c>
      <c r="B147" s="72" t="s">
        <v>1639</v>
      </c>
      <c r="C147" s="72" t="s">
        <v>1602</v>
      </c>
      <c r="D147" s="71">
        <v>97078980</v>
      </c>
    </row>
    <row r="148" spans="1:4" x14ac:dyDescent="0.25">
      <c r="A148" s="84" t="s">
        <v>103</v>
      </c>
      <c r="B148" s="72" t="s">
        <v>1639</v>
      </c>
      <c r="C148" s="72" t="s">
        <v>1643</v>
      </c>
      <c r="D148" s="71">
        <v>97093982</v>
      </c>
    </row>
    <row r="149" spans="1:4" x14ac:dyDescent="0.25">
      <c r="A149" s="84" t="s">
        <v>103</v>
      </c>
      <c r="B149" s="72" t="s">
        <v>1649</v>
      </c>
      <c r="C149" s="72" t="s">
        <v>1650</v>
      </c>
      <c r="D149" s="71">
        <v>97093511</v>
      </c>
    </row>
    <row r="150" spans="1:4" x14ac:dyDescent="0.25">
      <c r="A150" s="84" t="s">
        <v>103</v>
      </c>
      <c r="B150" s="72" t="s">
        <v>1257</v>
      </c>
      <c r="C150" s="72" t="s">
        <v>1258</v>
      </c>
      <c r="D150" s="71">
        <v>97090873</v>
      </c>
    </row>
    <row r="151" spans="1:4" x14ac:dyDescent="0.25">
      <c r="A151" s="84" t="s">
        <v>103</v>
      </c>
      <c r="B151" s="72" t="s">
        <v>1658</v>
      </c>
      <c r="C151" s="72" t="s">
        <v>322</v>
      </c>
      <c r="D151" s="71">
        <v>97093309</v>
      </c>
    </row>
    <row r="152" spans="1:4" x14ac:dyDescent="0.25">
      <c r="A152" s="84" t="s">
        <v>103</v>
      </c>
      <c r="B152" s="72" t="s">
        <v>741</v>
      </c>
      <c r="C152" s="72" t="s">
        <v>742</v>
      </c>
      <c r="D152" s="71">
        <v>97075553</v>
      </c>
    </row>
    <row r="153" spans="1:4" x14ac:dyDescent="0.25">
      <c r="A153" s="84" t="s">
        <v>103</v>
      </c>
      <c r="B153" s="72" t="s">
        <v>1678</v>
      </c>
      <c r="C153" s="72" t="s">
        <v>1679</v>
      </c>
      <c r="D153" s="71">
        <v>97095713</v>
      </c>
    </row>
    <row r="154" spans="1:4" x14ac:dyDescent="0.25">
      <c r="A154" s="84" t="s">
        <v>103</v>
      </c>
      <c r="B154" s="72" t="s">
        <v>1683</v>
      </c>
      <c r="C154" s="72" t="s">
        <v>1053</v>
      </c>
      <c r="D154" s="71">
        <v>97079010</v>
      </c>
    </row>
    <row r="155" spans="1:4" x14ac:dyDescent="0.25">
      <c r="A155" s="84" t="s">
        <v>103</v>
      </c>
      <c r="B155" s="72" t="s">
        <v>1115</v>
      </c>
      <c r="C155" s="72" t="s">
        <v>628</v>
      </c>
      <c r="D155" s="71">
        <v>97082456</v>
      </c>
    </row>
    <row r="156" spans="1:4" x14ac:dyDescent="0.25">
      <c r="A156" s="84" t="s">
        <v>103</v>
      </c>
      <c r="B156" s="72" t="s">
        <v>1742</v>
      </c>
      <c r="C156" s="72" t="s">
        <v>1743</v>
      </c>
      <c r="D156" s="71">
        <v>97094227</v>
      </c>
    </row>
    <row r="157" spans="1:4" x14ac:dyDescent="0.25">
      <c r="A157" s="84" t="s">
        <v>103</v>
      </c>
      <c r="B157" s="72" t="s">
        <v>1751</v>
      </c>
      <c r="C157" s="72" t="s">
        <v>1752</v>
      </c>
      <c r="D157" s="71">
        <v>97072164</v>
      </c>
    </row>
    <row r="158" spans="1:4" x14ac:dyDescent="0.25">
      <c r="A158" s="84" t="s">
        <v>103</v>
      </c>
      <c r="B158" s="72" t="s">
        <v>760</v>
      </c>
      <c r="C158" s="72" t="s">
        <v>313</v>
      </c>
      <c r="D158" s="71">
        <v>97085295</v>
      </c>
    </row>
    <row r="159" spans="1:4" x14ac:dyDescent="0.25">
      <c r="A159" s="84" t="s">
        <v>103</v>
      </c>
      <c r="B159" s="72" t="s">
        <v>1793</v>
      </c>
      <c r="C159" s="72" t="s">
        <v>628</v>
      </c>
      <c r="D159" s="71">
        <v>97093985</v>
      </c>
    </row>
    <row r="160" spans="1:4" x14ac:dyDescent="0.25">
      <c r="A160" s="84" t="s">
        <v>103</v>
      </c>
      <c r="B160" s="72" t="s">
        <v>1796</v>
      </c>
      <c r="C160" s="72" t="s">
        <v>647</v>
      </c>
      <c r="D160" s="71">
        <v>97094847</v>
      </c>
    </row>
    <row r="161" spans="1:4" x14ac:dyDescent="0.25">
      <c r="A161" s="84" t="s">
        <v>103</v>
      </c>
      <c r="B161" s="72" t="s">
        <v>744</v>
      </c>
      <c r="C161" s="72" t="s">
        <v>658</v>
      </c>
      <c r="D161" s="71">
        <v>97076782</v>
      </c>
    </row>
    <row r="162" spans="1:4" x14ac:dyDescent="0.25">
      <c r="A162" s="84" t="s">
        <v>103</v>
      </c>
      <c r="B162" s="72" t="s">
        <v>109</v>
      </c>
      <c r="C162" s="72" t="s">
        <v>422</v>
      </c>
      <c r="D162" s="71">
        <v>6269999</v>
      </c>
    </row>
    <row r="163" spans="1:4" x14ac:dyDescent="0.25">
      <c r="A163" s="84" t="s">
        <v>103</v>
      </c>
      <c r="B163" s="72" t="s">
        <v>109</v>
      </c>
      <c r="C163" s="72" t="s">
        <v>594</v>
      </c>
      <c r="D163" s="71">
        <v>97072234</v>
      </c>
    </row>
    <row r="164" spans="1:4" x14ac:dyDescent="0.25">
      <c r="A164" s="84" t="s">
        <v>103</v>
      </c>
      <c r="B164" s="72" t="s">
        <v>1827</v>
      </c>
      <c r="C164" s="72" t="s">
        <v>1261</v>
      </c>
      <c r="D164" s="71">
        <v>87460478</v>
      </c>
    </row>
    <row r="165" spans="1:4" x14ac:dyDescent="0.25">
      <c r="A165" s="84" t="s">
        <v>103</v>
      </c>
      <c r="B165" s="72" t="s">
        <v>1168</v>
      </c>
      <c r="C165" s="72" t="s">
        <v>1169</v>
      </c>
      <c r="D165" s="71">
        <v>97084008</v>
      </c>
    </row>
    <row r="166" spans="1:4" x14ac:dyDescent="0.25">
      <c r="A166" s="84" t="s">
        <v>103</v>
      </c>
      <c r="B166" s="72" t="s">
        <v>745</v>
      </c>
      <c r="C166" s="72" t="s">
        <v>620</v>
      </c>
      <c r="D166" s="71">
        <v>87429051</v>
      </c>
    </row>
    <row r="167" spans="1:4" x14ac:dyDescent="0.25">
      <c r="A167" s="84" t="s">
        <v>103</v>
      </c>
      <c r="B167" s="72" t="s">
        <v>1177</v>
      </c>
      <c r="C167" s="72" t="s">
        <v>1178</v>
      </c>
      <c r="D167" s="71">
        <v>55346767</v>
      </c>
    </row>
    <row r="168" spans="1:4" x14ac:dyDescent="0.25">
      <c r="A168" s="84" t="s">
        <v>103</v>
      </c>
      <c r="B168" s="72" t="s">
        <v>111</v>
      </c>
      <c r="C168" s="72" t="s">
        <v>437</v>
      </c>
      <c r="D168" s="71">
        <v>3552935</v>
      </c>
    </row>
    <row r="169" spans="1:4" x14ac:dyDescent="0.25">
      <c r="A169" s="84" t="s">
        <v>103</v>
      </c>
      <c r="B169" s="72" t="s">
        <v>1221</v>
      </c>
      <c r="C169" s="72" t="s">
        <v>1222</v>
      </c>
      <c r="D169" s="71">
        <v>97088488</v>
      </c>
    </row>
    <row r="170" spans="1:4" x14ac:dyDescent="0.25">
      <c r="A170" s="84" t="s">
        <v>103</v>
      </c>
      <c r="B170" s="72" t="s">
        <v>1225</v>
      </c>
      <c r="C170" s="72" t="s">
        <v>1226</v>
      </c>
      <c r="D170" s="71">
        <v>97088069</v>
      </c>
    </row>
    <row r="171" spans="1:4" x14ac:dyDescent="0.25">
      <c r="A171" s="84" t="s">
        <v>103</v>
      </c>
      <c r="B171" s="72" t="s">
        <v>611</v>
      </c>
      <c r="C171" s="72" t="s">
        <v>319</v>
      </c>
      <c r="D171" s="71">
        <v>97057176</v>
      </c>
    </row>
    <row r="172" spans="1:4" x14ac:dyDescent="0.25">
      <c r="A172" s="84" t="s">
        <v>103</v>
      </c>
      <c r="B172" s="72" t="s">
        <v>1951</v>
      </c>
      <c r="C172" s="72" t="s">
        <v>1952</v>
      </c>
      <c r="D172" s="71">
        <v>97094848</v>
      </c>
    </row>
    <row r="173" spans="1:4" x14ac:dyDescent="0.25">
      <c r="A173" s="84" t="s">
        <v>1397</v>
      </c>
      <c r="B173" s="72" t="s">
        <v>1396</v>
      </c>
      <c r="C173" s="72" t="s">
        <v>1276</v>
      </c>
      <c r="D173" s="71">
        <v>97093937</v>
      </c>
    </row>
    <row r="174" spans="1:4" x14ac:dyDescent="0.25">
      <c r="A174" s="84" t="s">
        <v>1397</v>
      </c>
      <c r="B174" s="72" t="s">
        <v>1435</v>
      </c>
      <c r="C174" s="72" t="s">
        <v>1436</v>
      </c>
      <c r="D174" s="71">
        <v>97094805</v>
      </c>
    </row>
    <row r="175" spans="1:4" x14ac:dyDescent="0.25">
      <c r="A175" s="84" t="s">
        <v>1397</v>
      </c>
      <c r="B175" s="72" t="s">
        <v>1477</v>
      </c>
      <c r="C175" s="72" t="s">
        <v>883</v>
      </c>
      <c r="D175" s="71">
        <v>97094052</v>
      </c>
    </row>
    <row r="176" spans="1:4" x14ac:dyDescent="0.25">
      <c r="A176" s="84" t="s">
        <v>1397</v>
      </c>
      <c r="B176" s="72" t="s">
        <v>1497</v>
      </c>
      <c r="C176" s="72" t="s">
        <v>1498</v>
      </c>
      <c r="D176" s="71">
        <v>97096461</v>
      </c>
    </row>
    <row r="177" spans="1:4" x14ac:dyDescent="0.25">
      <c r="A177" s="84" t="s">
        <v>1397</v>
      </c>
      <c r="B177" s="72" t="s">
        <v>1543</v>
      </c>
      <c r="C177" s="72" t="s">
        <v>667</v>
      </c>
      <c r="D177" s="71">
        <v>97091286</v>
      </c>
    </row>
    <row r="178" spans="1:4" x14ac:dyDescent="0.25">
      <c r="A178" s="84" t="s">
        <v>1397</v>
      </c>
      <c r="B178" s="72" t="s">
        <v>1552</v>
      </c>
      <c r="C178" s="72" t="s">
        <v>1553</v>
      </c>
      <c r="D178" s="71">
        <v>97098757</v>
      </c>
    </row>
    <row r="179" spans="1:4" x14ac:dyDescent="0.25">
      <c r="A179" s="84" t="s">
        <v>1397</v>
      </c>
      <c r="B179" s="72" t="s">
        <v>1608</v>
      </c>
      <c r="C179" s="72" t="s">
        <v>1267</v>
      </c>
      <c r="D179" s="71">
        <v>97094709</v>
      </c>
    </row>
    <row r="180" spans="1:4" x14ac:dyDescent="0.25">
      <c r="A180" s="84" t="s">
        <v>1397</v>
      </c>
      <c r="B180" s="72" t="s">
        <v>1697</v>
      </c>
      <c r="C180" s="72" t="s">
        <v>1698</v>
      </c>
      <c r="D180" s="71">
        <v>87446291</v>
      </c>
    </row>
    <row r="181" spans="1:4" x14ac:dyDescent="0.25">
      <c r="A181" s="84" t="s">
        <v>1397</v>
      </c>
      <c r="B181" s="72" t="s">
        <v>1732</v>
      </c>
      <c r="C181" s="72" t="s">
        <v>1733</v>
      </c>
      <c r="D181" s="71">
        <v>97091285</v>
      </c>
    </row>
    <row r="182" spans="1:4" x14ac:dyDescent="0.25">
      <c r="A182" s="84" t="s">
        <v>1397</v>
      </c>
      <c r="B182" s="72" t="s">
        <v>1737</v>
      </c>
      <c r="C182" s="72" t="s">
        <v>1738</v>
      </c>
      <c r="D182" s="71">
        <v>97092069</v>
      </c>
    </row>
    <row r="183" spans="1:4" x14ac:dyDescent="0.25">
      <c r="A183" s="84" t="s">
        <v>1397</v>
      </c>
      <c r="B183" s="72" t="s">
        <v>1746</v>
      </c>
      <c r="C183" s="72" t="s">
        <v>1747</v>
      </c>
      <c r="D183" s="71">
        <v>97093938</v>
      </c>
    </row>
    <row r="184" spans="1:4" x14ac:dyDescent="0.25">
      <c r="A184" s="84" t="s">
        <v>1397</v>
      </c>
      <c r="B184" s="72" t="s">
        <v>1788</v>
      </c>
      <c r="C184" s="72" t="s">
        <v>1789</v>
      </c>
      <c r="D184" s="71">
        <v>97094687</v>
      </c>
    </row>
    <row r="185" spans="1:4" x14ac:dyDescent="0.25">
      <c r="A185" s="84" t="s">
        <v>1397</v>
      </c>
      <c r="B185" s="72" t="s">
        <v>153</v>
      </c>
      <c r="C185" s="72" t="s">
        <v>596</v>
      </c>
      <c r="D185" s="71">
        <v>87465792</v>
      </c>
    </row>
    <row r="186" spans="1:4" x14ac:dyDescent="0.25">
      <c r="A186" s="84" t="s">
        <v>1397</v>
      </c>
      <c r="B186" s="72" t="s">
        <v>732</v>
      </c>
      <c r="C186" s="72" t="s">
        <v>334</v>
      </c>
      <c r="D186" s="71">
        <v>97071276</v>
      </c>
    </row>
    <row r="187" spans="1:4" x14ac:dyDescent="0.25">
      <c r="A187" s="84" t="s">
        <v>1397</v>
      </c>
      <c r="B187" s="72" t="s">
        <v>30</v>
      </c>
      <c r="C187" s="72" t="s">
        <v>1931</v>
      </c>
      <c r="D187" s="71">
        <v>97093939</v>
      </c>
    </row>
    <row r="188" spans="1:4" x14ac:dyDescent="0.25">
      <c r="A188" s="84" t="s">
        <v>1418</v>
      </c>
      <c r="B188" s="72" t="s">
        <v>1416</v>
      </c>
      <c r="C188" s="72" t="s">
        <v>1417</v>
      </c>
      <c r="D188" s="71">
        <v>53289972</v>
      </c>
    </row>
    <row r="189" spans="1:4" x14ac:dyDescent="0.25">
      <c r="A189" s="84" t="s">
        <v>1418</v>
      </c>
      <c r="B189" s="72" t="s">
        <v>1431</v>
      </c>
      <c r="C189" s="72" t="s">
        <v>1432</v>
      </c>
      <c r="D189" s="71">
        <v>97094833</v>
      </c>
    </row>
    <row r="190" spans="1:4" x14ac:dyDescent="0.25">
      <c r="A190" s="84" t="s">
        <v>1418</v>
      </c>
      <c r="B190" s="72" t="s">
        <v>1728</v>
      </c>
      <c r="C190" s="72" t="s">
        <v>1729</v>
      </c>
      <c r="D190" s="71">
        <v>97081471</v>
      </c>
    </row>
    <row r="191" spans="1:4" x14ac:dyDescent="0.25">
      <c r="A191" s="84" t="s">
        <v>1418</v>
      </c>
      <c r="B191" s="72" t="s">
        <v>1915</v>
      </c>
      <c r="C191" s="72" t="s">
        <v>1957</v>
      </c>
      <c r="D191" s="71">
        <v>97094834</v>
      </c>
    </row>
    <row r="192" spans="1:4" x14ac:dyDescent="0.25">
      <c r="A192" s="84" t="s">
        <v>114</v>
      </c>
      <c r="B192" s="73" t="s">
        <v>115</v>
      </c>
      <c r="C192" s="73" t="s">
        <v>346</v>
      </c>
      <c r="D192" s="71">
        <v>47346505</v>
      </c>
    </row>
    <row r="193" spans="1:4" x14ac:dyDescent="0.25">
      <c r="A193" s="84" t="s">
        <v>114</v>
      </c>
      <c r="B193" s="72" t="s">
        <v>117</v>
      </c>
      <c r="C193" s="72" t="s">
        <v>322</v>
      </c>
      <c r="D193" s="71">
        <v>47346504</v>
      </c>
    </row>
    <row r="194" spans="1:4" x14ac:dyDescent="0.25">
      <c r="A194" s="84" t="s">
        <v>114</v>
      </c>
      <c r="B194" s="72" t="s">
        <v>117</v>
      </c>
      <c r="C194" s="72" t="s">
        <v>298</v>
      </c>
      <c r="D194" s="71">
        <v>97084203</v>
      </c>
    </row>
    <row r="195" spans="1:4" x14ac:dyDescent="0.25">
      <c r="A195" s="84" t="s">
        <v>114</v>
      </c>
      <c r="B195" s="72" t="s">
        <v>119</v>
      </c>
      <c r="C195" s="72" t="s">
        <v>564</v>
      </c>
      <c r="D195" s="71">
        <v>87461695</v>
      </c>
    </row>
    <row r="196" spans="1:4" x14ac:dyDescent="0.25">
      <c r="A196" s="84" t="s">
        <v>114</v>
      </c>
      <c r="B196" s="72" t="s">
        <v>1667</v>
      </c>
      <c r="C196" s="72" t="s">
        <v>1668</v>
      </c>
      <c r="D196" s="71">
        <v>87446665</v>
      </c>
    </row>
    <row r="197" spans="1:4" x14ac:dyDescent="0.25">
      <c r="A197" s="84" t="s">
        <v>114</v>
      </c>
      <c r="B197" s="72" t="s">
        <v>121</v>
      </c>
      <c r="C197" s="72" t="s">
        <v>337</v>
      </c>
      <c r="D197" s="71">
        <v>87415008</v>
      </c>
    </row>
    <row r="198" spans="1:4" x14ac:dyDescent="0.25">
      <c r="A198" s="84" t="s">
        <v>114</v>
      </c>
      <c r="B198" s="72" t="s">
        <v>123</v>
      </c>
      <c r="C198" s="72" t="s">
        <v>426</v>
      </c>
      <c r="D198" s="71">
        <v>55323642</v>
      </c>
    </row>
    <row r="199" spans="1:4" x14ac:dyDescent="0.25">
      <c r="A199" s="84" t="s">
        <v>114</v>
      </c>
      <c r="B199" s="72" t="s">
        <v>1817</v>
      </c>
      <c r="C199" s="72" t="s">
        <v>474</v>
      </c>
      <c r="D199" s="71">
        <v>97098733</v>
      </c>
    </row>
    <row r="200" spans="1:4" x14ac:dyDescent="0.25">
      <c r="A200" s="84" t="s">
        <v>114</v>
      </c>
      <c r="B200" s="72" t="s">
        <v>1230</v>
      </c>
      <c r="C200" s="72" t="s">
        <v>1232</v>
      </c>
      <c r="D200" s="71">
        <v>97057459</v>
      </c>
    </row>
    <row r="201" spans="1:4" x14ac:dyDescent="0.25">
      <c r="A201" s="84" t="s">
        <v>125</v>
      </c>
      <c r="B201" s="72" t="s">
        <v>1375</v>
      </c>
      <c r="C201" s="72" t="s">
        <v>308</v>
      </c>
      <c r="D201" s="71">
        <v>87416166</v>
      </c>
    </row>
    <row r="202" spans="1:4" x14ac:dyDescent="0.25">
      <c r="A202" s="84" t="s">
        <v>125</v>
      </c>
      <c r="B202" s="72" t="s">
        <v>126</v>
      </c>
      <c r="C202" s="72" t="s">
        <v>363</v>
      </c>
      <c r="D202" s="71">
        <v>87423067</v>
      </c>
    </row>
    <row r="203" spans="1:4" x14ac:dyDescent="0.25">
      <c r="A203" s="84" t="s">
        <v>125</v>
      </c>
      <c r="B203" s="72" t="s">
        <v>128</v>
      </c>
      <c r="C203" s="72" t="s">
        <v>367</v>
      </c>
      <c r="D203" s="71">
        <v>55355509</v>
      </c>
    </row>
    <row r="204" spans="1:4" x14ac:dyDescent="0.25">
      <c r="A204" s="84" t="s">
        <v>125</v>
      </c>
      <c r="B204" s="72" t="s">
        <v>130</v>
      </c>
      <c r="C204" s="72" t="s">
        <v>664</v>
      </c>
      <c r="D204" s="71">
        <v>87408738</v>
      </c>
    </row>
    <row r="205" spans="1:4" x14ac:dyDescent="0.25">
      <c r="A205" s="84" t="s">
        <v>125</v>
      </c>
      <c r="B205" s="72" t="s">
        <v>132</v>
      </c>
      <c r="C205" s="72" t="s">
        <v>316</v>
      </c>
      <c r="D205" s="71">
        <v>3554917</v>
      </c>
    </row>
    <row r="206" spans="1:4" x14ac:dyDescent="0.25">
      <c r="A206" s="84" t="s">
        <v>125</v>
      </c>
      <c r="B206" s="72" t="s">
        <v>134</v>
      </c>
      <c r="C206" s="72" t="s">
        <v>348</v>
      </c>
      <c r="D206" s="71">
        <v>87430406</v>
      </c>
    </row>
    <row r="207" spans="1:4" x14ac:dyDescent="0.25">
      <c r="A207" s="84" t="s">
        <v>125</v>
      </c>
      <c r="B207" s="72" t="s">
        <v>136</v>
      </c>
      <c r="C207" s="72" t="s">
        <v>446</v>
      </c>
      <c r="D207" s="71">
        <v>87456596</v>
      </c>
    </row>
    <row r="208" spans="1:4" x14ac:dyDescent="0.25">
      <c r="A208" s="84" t="s">
        <v>125</v>
      </c>
      <c r="B208" s="72" t="s">
        <v>138</v>
      </c>
      <c r="C208" s="72" t="s">
        <v>447</v>
      </c>
      <c r="D208" s="71">
        <v>87465788</v>
      </c>
    </row>
    <row r="209" spans="1:4" x14ac:dyDescent="0.25">
      <c r="A209" s="84" t="s">
        <v>140</v>
      </c>
      <c r="B209" s="72" t="s">
        <v>616</v>
      </c>
      <c r="C209" s="72" t="s">
        <v>396</v>
      </c>
      <c r="D209" s="71">
        <v>97057992</v>
      </c>
    </row>
    <row r="210" spans="1:4" x14ac:dyDescent="0.25">
      <c r="A210" s="84" t="s">
        <v>140</v>
      </c>
      <c r="B210" s="72" t="s">
        <v>106</v>
      </c>
      <c r="C210" s="72" t="s">
        <v>433</v>
      </c>
      <c r="D210" s="71">
        <v>87428738</v>
      </c>
    </row>
    <row r="211" spans="1:4" x14ac:dyDescent="0.25">
      <c r="A211" s="84" t="s">
        <v>140</v>
      </c>
      <c r="B211" s="72" t="s">
        <v>979</v>
      </c>
      <c r="C211" s="72" t="s">
        <v>948</v>
      </c>
      <c r="D211" s="71">
        <v>97055033</v>
      </c>
    </row>
    <row r="212" spans="1:4" x14ac:dyDescent="0.25">
      <c r="A212" s="84" t="s">
        <v>140</v>
      </c>
      <c r="B212" s="72" t="s">
        <v>470</v>
      </c>
      <c r="C212" s="72" t="s">
        <v>665</v>
      </c>
      <c r="D212" s="71">
        <v>87425127</v>
      </c>
    </row>
    <row r="213" spans="1:4" x14ac:dyDescent="0.25">
      <c r="A213" s="84" t="s">
        <v>140</v>
      </c>
      <c r="B213" s="73" t="s">
        <v>141</v>
      </c>
      <c r="C213" s="73" t="s">
        <v>355</v>
      </c>
      <c r="D213" s="71">
        <v>87418119</v>
      </c>
    </row>
    <row r="214" spans="1:4" x14ac:dyDescent="0.25">
      <c r="A214" s="84" t="s">
        <v>140</v>
      </c>
      <c r="B214" s="72" t="s">
        <v>666</v>
      </c>
      <c r="C214" s="72" t="s">
        <v>371</v>
      </c>
      <c r="D214" s="71">
        <v>97065864</v>
      </c>
    </row>
    <row r="215" spans="1:4" x14ac:dyDescent="0.25">
      <c r="A215" s="84" t="s">
        <v>140</v>
      </c>
      <c r="B215" s="73" t="s">
        <v>1540</v>
      </c>
      <c r="C215" s="73" t="s">
        <v>370</v>
      </c>
      <c r="D215" s="71">
        <v>97093506</v>
      </c>
    </row>
    <row r="216" spans="1:4" x14ac:dyDescent="0.25">
      <c r="A216" s="84" t="s">
        <v>140</v>
      </c>
      <c r="B216" s="72" t="s">
        <v>746</v>
      </c>
      <c r="C216" s="72" t="s">
        <v>657</v>
      </c>
      <c r="D216" s="71">
        <v>97071764</v>
      </c>
    </row>
    <row r="217" spans="1:4" x14ac:dyDescent="0.25">
      <c r="A217" s="84" t="s">
        <v>140</v>
      </c>
      <c r="B217" s="73" t="s">
        <v>1565</v>
      </c>
      <c r="C217" s="73" t="s">
        <v>350</v>
      </c>
      <c r="D217" s="71">
        <v>97093507</v>
      </c>
    </row>
    <row r="218" spans="1:4" x14ac:dyDescent="0.25">
      <c r="A218" s="84" t="s">
        <v>140</v>
      </c>
      <c r="B218" s="73" t="s">
        <v>143</v>
      </c>
      <c r="C218" s="73" t="s">
        <v>422</v>
      </c>
      <c r="D218" s="71">
        <v>87417203</v>
      </c>
    </row>
    <row r="219" spans="1:4" x14ac:dyDescent="0.25">
      <c r="A219" s="84" t="s">
        <v>140</v>
      </c>
      <c r="B219" s="72" t="s">
        <v>145</v>
      </c>
      <c r="C219" s="72" t="s">
        <v>474</v>
      </c>
      <c r="D219" s="71">
        <v>53288518</v>
      </c>
    </row>
    <row r="220" spans="1:4" x14ac:dyDescent="0.25">
      <c r="A220" s="84" t="s">
        <v>140</v>
      </c>
      <c r="B220" s="72" t="s">
        <v>638</v>
      </c>
      <c r="C220" s="72" t="s">
        <v>640</v>
      </c>
      <c r="D220" s="71">
        <v>97060243</v>
      </c>
    </row>
    <row r="221" spans="1:4" x14ac:dyDescent="0.25">
      <c r="A221" s="84" t="s">
        <v>140</v>
      </c>
      <c r="B221" s="72" t="s">
        <v>1090</v>
      </c>
      <c r="C221" s="72" t="s">
        <v>560</v>
      </c>
      <c r="D221" s="71">
        <v>97085315</v>
      </c>
    </row>
    <row r="222" spans="1:4" x14ac:dyDescent="0.25">
      <c r="A222" s="84" t="s">
        <v>140</v>
      </c>
      <c r="B222" s="72" t="s">
        <v>477</v>
      </c>
      <c r="C222" s="72" t="s">
        <v>667</v>
      </c>
      <c r="D222" s="71">
        <v>87408784</v>
      </c>
    </row>
    <row r="223" spans="1:4" x14ac:dyDescent="0.25">
      <c r="A223" s="84" t="s">
        <v>140</v>
      </c>
      <c r="B223" s="72" t="s">
        <v>1688</v>
      </c>
      <c r="C223" s="72" t="s">
        <v>346</v>
      </c>
      <c r="D223" s="71">
        <v>87416099</v>
      </c>
    </row>
    <row r="224" spans="1:4" x14ac:dyDescent="0.25">
      <c r="A224" s="84" t="s">
        <v>140</v>
      </c>
      <c r="B224" s="72" t="s">
        <v>147</v>
      </c>
      <c r="C224" s="72" t="s">
        <v>391</v>
      </c>
      <c r="D224" s="71">
        <v>87456585</v>
      </c>
    </row>
    <row r="225" spans="1:4" x14ac:dyDescent="0.25">
      <c r="A225" s="84" t="s">
        <v>140</v>
      </c>
      <c r="B225" s="72" t="s">
        <v>1772</v>
      </c>
      <c r="C225" s="72" t="s">
        <v>976</v>
      </c>
      <c r="D225" s="71">
        <v>97093508</v>
      </c>
    </row>
    <row r="226" spans="1:4" x14ac:dyDescent="0.25">
      <c r="A226" s="84" t="s">
        <v>140</v>
      </c>
      <c r="B226" s="72" t="s">
        <v>149</v>
      </c>
      <c r="C226" s="72" t="s">
        <v>362</v>
      </c>
      <c r="D226" s="71">
        <v>87408915</v>
      </c>
    </row>
    <row r="227" spans="1:4" x14ac:dyDescent="0.25">
      <c r="A227" s="84" t="s">
        <v>140</v>
      </c>
      <c r="B227" s="72" t="s">
        <v>151</v>
      </c>
      <c r="C227" s="72" t="s">
        <v>334</v>
      </c>
      <c r="D227" s="71">
        <v>87457722</v>
      </c>
    </row>
    <row r="228" spans="1:4" x14ac:dyDescent="0.25">
      <c r="A228" s="84" t="s">
        <v>140</v>
      </c>
      <c r="B228" s="72" t="s">
        <v>1193</v>
      </c>
      <c r="C228" s="72" t="s">
        <v>350</v>
      </c>
      <c r="D228" s="71">
        <v>87440038</v>
      </c>
    </row>
    <row r="229" spans="1:4" x14ac:dyDescent="0.25">
      <c r="A229" s="84" t="s">
        <v>140</v>
      </c>
      <c r="B229" s="72" t="s">
        <v>1870</v>
      </c>
      <c r="C229" s="72" t="s">
        <v>1871</v>
      </c>
      <c r="D229" s="71">
        <v>87418924</v>
      </c>
    </row>
    <row r="230" spans="1:4" x14ac:dyDescent="0.25">
      <c r="A230" s="84" t="s">
        <v>140</v>
      </c>
      <c r="B230" s="72" t="s">
        <v>1882</v>
      </c>
      <c r="C230" s="72" t="s">
        <v>218</v>
      </c>
      <c r="D230" s="71">
        <v>97094318</v>
      </c>
    </row>
    <row r="231" spans="1:4" x14ac:dyDescent="0.25">
      <c r="A231" s="84" t="s">
        <v>140</v>
      </c>
      <c r="B231" s="72" t="s">
        <v>1259</v>
      </c>
      <c r="C231" s="72" t="s">
        <v>306</v>
      </c>
      <c r="D231" s="71">
        <v>97090372</v>
      </c>
    </row>
    <row r="232" spans="1:4" x14ac:dyDescent="0.25">
      <c r="A232" s="84" t="s">
        <v>140</v>
      </c>
      <c r="B232" s="72" t="s">
        <v>1215</v>
      </c>
      <c r="C232" s="72" t="s">
        <v>346</v>
      </c>
      <c r="D232" s="71">
        <v>87418120</v>
      </c>
    </row>
    <row r="233" spans="1:4" x14ac:dyDescent="0.25">
      <c r="A233" s="84" t="s">
        <v>140</v>
      </c>
      <c r="B233" s="72" t="s">
        <v>1920</v>
      </c>
      <c r="C233" s="72" t="s">
        <v>1921</v>
      </c>
      <c r="D233" s="71">
        <v>97094319</v>
      </c>
    </row>
    <row r="234" spans="1:4" x14ac:dyDescent="0.25">
      <c r="A234" s="84" t="s">
        <v>140</v>
      </c>
      <c r="B234" s="72" t="s">
        <v>1924</v>
      </c>
      <c r="C234" s="72" t="s">
        <v>480</v>
      </c>
      <c r="D234" s="71">
        <v>55333633</v>
      </c>
    </row>
    <row r="235" spans="1:4" x14ac:dyDescent="0.25">
      <c r="A235" s="84" t="s">
        <v>155</v>
      </c>
      <c r="B235" s="72" t="s">
        <v>1391</v>
      </c>
      <c r="C235" s="72" t="s">
        <v>1392</v>
      </c>
      <c r="D235" s="71">
        <v>87447300</v>
      </c>
    </row>
    <row r="236" spans="1:4" x14ac:dyDescent="0.25">
      <c r="A236" s="85" t="s">
        <v>155</v>
      </c>
      <c r="B236" s="72" t="s">
        <v>1401</v>
      </c>
      <c r="C236" s="72" t="s">
        <v>1402</v>
      </c>
      <c r="D236" s="71">
        <v>97077627</v>
      </c>
    </row>
    <row r="237" spans="1:4" x14ac:dyDescent="0.25">
      <c r="A237" s="84" t="s">
        <v>155</v>
      </c>
      <c r="B237" s="72" t="s">
        <v>1401</v>
      </c>
      <c r="C237" s="72" t="s">
        <v>1405</v>
      </c>
      <c r="D237" s="71">
        <v>97077628</v>
      </c>
    </row>
    <row r="238" spans="1:4" x14ac:dyDescent="0.25">
      <c r="A238" s="84" t="s">
        <v>155</v>
      </c>
      <c r="B238" s="72" t="s">
        <v>936</v>
      </c>
      <c r="C238" s="72" t="s">
        <v>1250</v>
      </c>
      <c r="D238" s="71">
        <v>97066865</v>
      </c>
    </row>
    <row r="239" spans="1:4" x14ac:dyDescent="0.25">
      <c r="A239" s="84" t="s">
        <v>155</v>
      </c>
      <c r="B239" s="72" t="s">
        <v>936</v>
      </c>
      <c r="C239" s="72" t="s">
        <v>940</v>
      </c>
      <c r="D239" s="71">
        <v>87458510</v>
      </c>
    </row>
    <row r="240" spans="1:4" x14ac:dyDescent="0.25">
      <c r="A240" s="84" t="s">
        <v>155</v>
      </c>
      <c r="B240" s="72" t="s">
        <v>1260</v>
      </c>
      <c r="C240" s="72" t="s">
        <v>336</v>
      </c>
      <c r="D240" s="71">
        <v>97089270</v>
      </c>
    </row>
    <row r="241" spans="1:4" x14ac:dyDescent="0.25">
      <c r="A241" s="84" t="s">
        <v>155</v>
      </c>
      <c r="B241" s="72" t="s">
        <v>157</v>
      </c>
      <c r="C241" s="72" t="s">
        <v>481</v>
      </c>
      <c r="D241" s="71">
        <v>3553601</v>
      </c>
    </row>
    <row r="242" spans="1:4" x14ac:dyDescent="0.25">
      <c r="A242" s="84" t="s">
        <v>155</v>
      </c>
      <c r="B242" s="72" t="s">
        <v>668</v>
      </c>
      <c r="C242" s="72" t="s">
        <v>474</v>
      </c>
      <c r="D242" s="71">
        <v>97064418</v>
      </c>
    </row>
    <row r="243" spans="1:4" x14ac:dyDescent="0.25">
      <c r="A243" s="84" t="s">
        <v>155</v>
      </c>
      <c r="B243" s="72" t="s">
        <v>985</v>
      </c>
      <c r="C243" s="74" t="s">
        <v>623</v>
      </c>
      <c r="D243" s="71">
        <v>87438538</v>
      </c>
    </row>
    <row r="244" spans="1:4" x14ac:dyDescent="0.25">
      <c r="A244" s="84" t="s">
        <v>155</v>
      </c>
      <c r="B244" s="72" t="s">
        <v>1505</v>
      </c>
      <c r="C244" s="72" t="s">
        <v>499</v>
      </c>
      <c r="D244" s="71">
        <v>55343589</v>
      </c>
    </row>
    <row r="245" spans="1:4" x14ac:dyDescent="0.25">
      <c r="A245" s="84" t="s">
        <v>155</v>
      </c>
      <c r="B245" s="72" t="s">
        <v>159</v>
      </c>
      <c r="C245" s="72" t="s">
        <v>747</v>
      </c>
      <c r="D245" s="71">
        <v>97058011</v>
      </c>
    </row>
    <row r="246" spans="1:4" x14ac:dyDescent="0.25">
      <c r="A246" s="84" t="s">
        <v>155</v>
      </c>
      <c r="B246" s="72" t="s">
        <v>159</v>
      </c>
      <c r="C246" s="72" t="s">
        <v>748</v>
      </c>
      <c r="D246" s="71">
        <v>97076306</v>
      </c>
    </row>
    <row r="247" spans="1:4" x14ac:dyDescent="0.25">
      <c r="A247" s="84" t="s">
        <v>155</v>
      </c>
      <c r="B247" s="72" t="s">
        <v>159</v>
      </c>
      <c r="C247" s="72" t="s">
        <v>415</v>
      </c>
      <c r="D247" s="71">
        <v>87424780</v>
      </c>
    </row>
    <row r="248" spans="1:4" x14ac:dyDescent="0.25">
      <c r="A248" s="84" t="s">
        <v>155</v>
      </c>
      <c r="B248" s="72" t="s">
        <v>161</v>
      </c>
      <c r="C248" s="72" t="s">
        <v>749</v>
      </c>
      <c r="D248" s="71">
        <v>87462933</v>
      </c>
    </row>
    <row r="249" spans="1:4" x14ac:dyDescent="0.25">
      <c r="A249" s="84" t="s">
        <v>155</v>
      </c>
      <c r="B249" s="72" t="s">
        <v>161</v>
      </c>
      <c r="C249" s="72" t="s">
        <v>486</v>
      </c>
      <c r="D249" s="71">
        <v>87431801</v>
      </c>
    </row>
    <row r="250" spans="1:4" x14ac:dyDescent="0.25">
      <c r="A250" s="84" t="s">
        <v>155</v>
      </c>
      <c r="B250" s="72" t="s">
        <v>161</v>
      </c>
      <c r="C250" s="72" t="s">
        <v>750</v>
      </c>
      <c r="D250" s="71">
        <v>87462934</v>
      </c>
    </row>
    <row r="251" spans="1:4" x14ac:dyDescent="0.25">
      <c r="A251" s="84" t="s">
        <v>155</v>
      </c>
      <c r="B251" s="72" t="s">
        <v>893</v>
      </c>
      <c r="C251" s="72" t="s">
        <v>1559</v>
      </c>
      <c r="D251" s="71">
        <v>55354376</v>
      </c>
    </row>
    <row r="252" spans="1:4" x14ac:dyDescent="0.25">
      <c r="A252" s="84" t="s">
        <v>155</v>
      </c>
      <c r="B252" s="72" t="s">
        <v>163</v>
      </c>
      <c r="C252" s="72" t="s">
        <v>357</v>
      </c>
      <c r="D252" s="71">
        <v>87408935</v>
      </c>
    </row>
    <row r="253" spans="1:4" x14ac:dyDescent="0.25">
      <c r="A253" s="84" t="s">
        <v>155</v>
      </c>
      <c r="B253" s="72" t="s">
        <v>165</v>
      </c>
      <c r="C253" s="72" t="s">
        <v>489</v>
      </c>
      <c r="D253" s="71">
        <v>55329206</v>
      </c>
    </row>
    <row r="254" spans="1:4" x14ac:dyDescent="0.25">
      <c r="A254" s="84" t="s">
        <v>155</v>
      </c>
      <c r="B254" s="72" t="s">
        <v>635</v>
      </c>
      <c r="C254" s="72" t="s">
        <v>636</v>
      </c>
      <c r="D254" s="71">
        <v>97060287</v>
      </c>
    </row>
    <row r="255" spans="1:4" x14ac:dyDescent="0.25">
      <c r="A255" s="84" t="s">
        <v>155</v>
      </c>
      <c r="B255" s="72" t="s">
        <v>635</v>
      </c>
      <c r="C255" s="72" t="s">
        <v>733</v>
      </c>
      <c r="D255" s="71">
        <v>97076944</v>
      </c>
    </row>
    <row r="256" spans="1:4" x14ac:dyDescent="0.25">
      <c r="A256" s="84" t="s">
        <v>155</v>
      </c>
      <c r="B256" s="72" t="s">
        <v>167</v>
      </c>
      <c r="C256" s="72" t="s">
        <v>370</v>
      </c>
      <c r="D256" s="71">
        <v>55342187</v>
      </c>
    </row>
    <row r="257" spans="1:4" x14ac:dyDescent="0.25">
      <c r="A257" s="84" t="s">
        <v>155</v>
      </c>
      <c r="B257" s="72" t="s">
        <v>1612</v>
      </c>
      <c r="C257" s="72" t="s">
        <v>1613</v>
      </c>
      <c r="D257" s="71">
        <v>97093221</v>
      </c>
    </row>
    <row r="258" spans="1:4" x14ac:dyDescent="0.25">
      <c r="A258" s="85" t="s">
        <v>155</v>
      </c>
      <c r="B258" s="72" t="s">
        <v>1612</v>
      </c>
      <c r="C258" s="72" t="s">
        <v>1616</v>
      </c>
      <c r="D258" s="71">
        <v>97093222</v>
      </c>
    </row>
    <row r="259" spans="1:4" x14ac:dyDescent="0.25">
      <c r="A259" s="84" t="s">
        <v>155</v>
      </c>
      <c r="B259" s="72" t="s">
        <v>751</v>
      </c>
      <c r="C259" s="72" t="s">
        <v>519</v>
      </c>
      <c r="D259" s="71">
        <v>97076307</v>
      </c>
    </row>
    <row r="260" spans="1:4" x14ac:dyDescent="0.25">
      <c r="A260" s="84" t="s">
        <v>155</v>
      </c>
      <c r="B260" s="72" t="s">
        <v>1072</v>
      </c>
      <c r="C260" s="72" t="s">
        <v>359</v>
      </c>
      <c r="D260" s="71">
        <v>97088440</v>
      </c>
    </row>
    <row r="261" spans="1:4" x14ac:dyDescent="0.25">
      <c r="A261" s="84" t="s">
        <v>155</v>
      </c>
      <c r="B261" s="72" t="s">
        <v>752</v>
      </c>
      <c r="C261" s="72" t="s">
        <v>419</v>
      </c>
      <c r="D261" s="71">
        <v>97072260</v>
      </c>
    </row>
    <row r="262" spans="1:4" x14ac:dyDescent="0.25">
      <c r="A262" s="84" t="s">
        <v>155</v>
      </c>
      <c r="B262" s="72" t="s">
        <v>1663</v>
      </c>
      <c r="C262" s="72" t="s">
        <v>1255</v>
      </c>
      <c r="D262" s="71">
        <v>87451881</v>
      </c>
    </row>
    <row r="263" spans="1:4" x14ac:dyDescent="0.25">
      <c r="A263" s="84" t="s">
        <v>155</v>
      </c>
      <c r="B263" s="72" t="s">
        <v>169</v>
      </c>
      <c r="C263" s="72" t="s">
        <v>313</v>
      </c>
      <c r="D263" s="71">
        <v>55338728</v>
      </c>
    </row>
    <row r="264" spans="1:4" x14ac:dyDescent="0.25">
      <c r="A264" s="84" t="s">
        <v>155</v>
      </c>
      <c r="B264" s="72" t="s">
        <v>1717</v>
      </c>
      <c r="C264" s="72" t="s">
        <v>890</v>
      </c>
      <c r="D264" s="71">
        <v>97093223</v>
      </c>
    </row>
    <row r="265" spans="1:4" x14ac:dyDescent="0.25">
      <c r="A265" s="84" t="s">
        <v>155</v>
      </c>
      <c r="B265" s="72" t="s">
        <v>171</v>
      </c>
      <c r="C265" s="72" t="s">
        <v>365</v>
      </c>
      <c r="D265" s="71">
        <v>87425027</v>
      </c>
    </row>
    <row r="266" spans="1:4" x14ac:dyDescent="0.25">
      <c r="A266" s="84" t="s">
        <v>155</v>
      </c>
      <c r="B266" s="72" t="s">
        <v>102</v>
      </c>
      <c r="C266" s="72" t="s">
        <v>495</v>
      </c>
      <c r="D266" s="71">
        <v>87446335</v>
      </c>
    </row>
    <row r="267" spans="1:4" x14ac:dyDescent="0.25">
      <c r="A267" s="84" t="s">
        <v>155</v>
      </c>
      <c r="B267" s="72" t="s">
        <v>102</v>
      </c>
      <c r="C267" s="72" t="s">
        <v>350</v>
      </c>
      <c r="D267" s="71">
        <v>87446726</v>
      </c>
    </row>
    <row r="268" spans="1:4" x14ac:dyDescent="0.25">
      <c r="A268" s="84" t="s">
        <v>155</v>
      </c>
      <c r="B268" s="72" t="s">
        <v>1769</v>
      </c>
      <c r="C268" s="72" t="s">
        <v>567</v>
      </c>
      <c r="D268" s="71">
        <v>97095261</v>
      </c>
    </row>
    <row r="269" spans="1:4" x14ac:dyDescent="0.25">
      <c r="A269" s="84" t="s">
        <v>155</v>
      </c>
      <c r="B269" s="72" t="s">
        <v>1805</v>
      </c>
      <c r="C269" s="72" t="s">
        <v>1806</v>
      </c>
      <c r="D269" s="71">
        <v>97093224</v>
      </c>
    </row>
    <row r="270" spans="1:4" x14ac:dyDescent="0.25">
      <c r="A270" s="84" t="s">
        <v>155</v>
      </c>
      <c r="B270" s="72" t="s">
        <v>1162</v>
      </c>
      <c r="C270" s="72" t="s">
        <v>599</v>
      </c>
      <c r="D270" s="71">
        <v>87437385</v>
      </c>
    </row>
    <row r="271" spans="1:4" x14ac:dyDescent="0.25">
      <c r="A271" s="84" t="s">
        <v>155</v>
      </c>
      <c r="B271" s="72" t="s">
        <v>1840</v>
      </c>
      <c r="C271" s="72" t="s">
        <v>1958</v>
      </c>
      <c r="D271" s="71">
        <v>97066867</v>
      </c>
    </row>
    <row r="272" spans="1:4" x14ac:dyDescent="0.25">
      <c r="A272" s="84" t="s">
        <v>155</v>
      </c>
      <c r="B272" s="72" t="s">
        <v>1188</v>
      </c>
      <c r="C272" s="72" t="s">
        <v>1251</v>
      </c>
      <c r="D272" s="71">
        <v>97083409</v>
      </c>
    </row>
    <row r="273" spans="1:4" x14ac:dyDescent="0.25">
      <c r="A273" s="84" t="s">
        <v>155</v>
      </c>
      <c r="B273" s="72" t="s">
        <v>1262</v>
      </c>
      <c r="C273" s="72" t="s">
        <v>567</v>
      </c>
      <c r="D273" s="71">
        <v>87462903</v>
      </c>
    </row>
    <row r="274" spans="1:4" x14ac:dyDescent="0.25">
      <c r="A274" s="84" t="s">
        <v>155</v>
      </c>
      <c r="B274" s="72" t="s">
        <v>1906</v>
      </c>
      <c r="C274" s="72" t="s">
        <v>310</v>
      </c>
      <c r="D274" s="71">
        <v>97093225</v>
      </c>
    </row>
    <row r="275" spans="1:4" x14ac:dyDescent="0.25">
      <c r="A275" s="84" t="s">
        <v>155</v>
      </c>
      <c r="B275" s="72" t="s">
        <v>1906</v>
      </c>
      <c r="C275" s="72" t="s">
        <v>1959</v>
      </c>
      <c r="D275" s="71">
        <v>97095262</v>
      </c>
    </row>
    <row r="276" spans="1:4" x14ac:dyDescent="0.25">
      <c r="A276" s="84" t="s">
        <v>155</v>
      </c>
      <c r="B276" s="72" t="s">
        <v>174</v>
      </c>
      <c r="C276" s="72" t="s">
        <v>499</v>
      </c>
      <c r="D276" s="71">
        <v>55360512</v>
      </c>
    </row>
    <row r="277" spans="1:4" x14ac:dyDescent="0.25">
      <c r="A277" s="84" t="s">
        <v>155</v>
      </c>
      <c r="B277" s="72" t="s">
        <v>1934</v>
      </c>
      <c r="C277" s="72" t="s">
        <v>720</v>
      </c>
      <c r="D277" s="71">
        <v>97093553</v>
      </c>
    </row>
    <row r="278" spans="1:4" x14ac:dyDescent="0.25">
      <c r="A278" s="84" t="s">
        <v>155</v>
      </c>
      <c r="B278" s="72" t="s">
        <v>1934</v>
      </c>
      <c r="C278" s="72" t="s">
        <v>1937</v>
      </c>
      <c r="D278" s="71">
        <v>97093554</v>
      </c>
    </row>
    <row r="279" spans="1:4" x14ac:dyDescent="0.25">
      <c r="A279" s="84" t="s">
        <v>155</v>
      </c>
      <c r="B279" s="72" t="s">
        <v>1242</v>
      </c>
      <c r="C279" s="72" t="s">
        <v>1252</v>
      </c>
      <c r="D279" s="71">
        <v>97064421</v>
      </c>
    </row>
    <row r="280" spans="1:4" x14ac:dyDescent="0.25">
      <c r="A280" s="84" t="s">
        <v>155</v>
      </c>
      <c r="B280" s="73" t="s">
        <v>1245</v>
      </c>
      <c r="C280" s="73" t="s">
        <v>929</v>
      </c>
      <c r="D280" s="71">
        <v>87451896</v>
      </c>
    </row>
    <row r="281" spans="1:4" x14ac:dyDescent="0.25">
      <c r="A281" s="84" t="s">
        <v>155</v>
      </c>
      <c r="B281" s="72" t="s">
        <v>1245</v>
      </c>
      <c r="C281" s="72" t="s">
        <v>567</v>
      </c>
      <c r="D281" s="71">
        <v>97084606</v>
      </c>
    </row>
    <row r="282" spans="1:4" x14ac:dyDescent="0.25">
      <c r="A282" s="84" t="s">
        <v>155</v>
      </c>
      <c r="B282" s="72" t="s">
        <v>503</v>
      </c>
      <c r="C282" s="72" t="s">
        <v>320</v>
      </c>
      <c r="D282" s="71">
        <v>55340868</v>
      </c>
    </row>
    <row r="283" spans="1:4" x14ac:dyDescent="0.25">
      <c r="A283" s="84" t="s">
        <v>949</v>
      </c>
      <c r="B283" s="72" t="s">
        <v>952</v>
      </c>
      <c r="C283" s="72" t="s">
        <v>1143</v>
      </c>
      <c r="D283" s="71">
        <v>97083249</v>
      </c>
    </row>
    <row r="284" spans="1:4" x14ac:dyDescent="0.25">
      <c r="A284" s="84" t="s">
        <v>949</v>
      </c>
      <c r="B284" s="72" t="s">
        <v>968</v>
      </c>
      <c r="C284" s="72" t="s">
        <v>883</v>
      </c>
      <c r="D284" s="71">
        <v>97083250</v>
      </c>
    </row>
    <row r="285" spans="1:4" x14ac:dyDescent="0.25">
      <c r="A285" s="84" t="s">
        <v>949</v>
      </c>
      <c r="B285" s="72" t="s">
        <v>1452</v>
      </c>
      <c r="C285" s="72" t="s">
        <v>352</v>
      </c>
      <c r="D285" s="71">
        <v>97082446</v>
      </c>
    </row>
    <row r="286" spans="1:4" x14ac:dyDescent="0.25">
      <c r="A286" s="84" t="s">
        <v>949</v>
      </c>
      <c r="B286" s="72" t="s">
        <v>1556</v>
      </c>
      <c r="C286" s="72" t="s">
        <v>733</v>
      </c>
      <c r="D286" s="71">
        <v>97093263</v>
      </c>
    </row>
    <row r="287" spans="1:4" x14ac:dyDescent="0.25">
      <c r="A287" s="84" t="s">
        <v>949</v>
      </c>
      <c r="B287" s="72" t="s">
        <v>1024</v>
      </c>
      <c r="C287" s="72" t="s">
        <v>1025</v>
      </c>
      <c r="D287" s="71">
        <v>97082445</v>
      </c>
    </row>
    <row r="288" spans="1:4" x14ac:dyDescent="0.25">
      <c r="A288" s="84" t="s">
        <v>949</v>
      </c>
      <c r="B288" s="72" t="s">
        <v>1653</v>
      </c>
      <c r="C288" s="72" t="s">
        <v>1654</v>
      </c>
      <c r="D288" s="71">
        <v>97093264</v>
      </c>
    </row>
    <row r="289" spans="1:4" x14ac:dyDescent="0.25">
      <c r="A289" s="84" t="s">
        <v>949</v>
      </c>
      <c r="B289" s="72" t="s">
        <v>1095</v>
      </c>
      <c r="C289" s="72" t="s">
        <v>320</v>
      </c>
      <c r="D289" s="71">
        <v>97083240</v>
      </c>
    </row>
    <row r="290" spans="1:4" x14ac:dyDescent="0.25">
      <c r="A290" s="84" t="s">
        <v>949</v>
      </c>
      <c r="B290" s="72" t="s">
        <v>1756</v>
      </c>
      <c r="C290" s="72" t="s">
        <v>1757</v>
      </c>
      <c r="D290" s="71">
        <v>97093265</v>
      </c>
    </row>
    <row r="291" spans="1:4" x14ac:dyDescent="0.25">
      <c r="A291" s="84" t="s">
        <v>949</v>
      </c>
      <c r="B291" s="72" t="s">
        <v>1820</v>
      </c>
      <c r="C291" s="72" t="s">
        <v>514</v>
      </c>
      <c r="D291" s="71">
        <v>97093266</v>
      </c>
    </row>
    <row r="292" spans="1:4" x14ac:dyDescent="0.25">
      <c r="A292" s="84" t="s">
        <v>949</v>
      </c>
      <c r="B292" s="72" t="s">
        <v>44</v>
      </c>
      <c r="C292" s="72" t="s">
        <v>590</v>
      </c>
      <c r="D292" s="71">
        <v>55322759</v>
      </c>
    </row>
    <row r="293" spans="1:4" x14ac:dyDescent="0.25">
      <c r="A293" s="84" t="s">
        <v>949</v>
      </c>
      <c r="B293" s="72" t="s">
        <v>44</v>
      </c>
      <c r="C293" s="72" t="s">
        <v>592</v>
      </c>
      <c r="D293" s="71">
        <v>87414351</v>
      </c>
    </row>
    <row r="294" spans="1:4" x14ac:dyDescent="0.25">
      <c r="A294" s="84" t="s">
        <v>176</v>
      </c>
      <c r="B294" s="72" t="s">
        <v>1385</v>
      </c>
      <c r="C294" s="72" t="s">
        <v>353</v>
      </c>
      <c r="D294" s="71">
        <v>97094112</v>
      </c>
    </row>
    <row r="295" spans="1:4" x14ac:dyDescent="0.25">
      <c r="A295" s="84" t="s">
        <v>176</v>
      </c>
      <c r="B295" s="72" t="s">
        <v>177</v>
      </c>
      <c r="C295" s="72" t="s">
        <v>507</v>
      </c>
      <c r="D295" s="71">
        <v>55333986</v>
      </c>
    </row>
    <row r="296" spans="1:4" x14ac:dyDescent="0.25">
      <c r="A296" s="84" t="s">
        <v>176</v>
      </c>
      <c r="B296" s="72" t="s">
        <v>179</v>
      </c>
      <c r="C296" s="72" t="s">
        <v>669</v>
      </c>
      <c r="D296" s="71">
        <v>87464064</v>
      </c>
    </row>
    <row r="297" spans="1:4" x14ac:dyDescent="0.25">
      <c r="A297" s="84" t="s">
        <v>176</v>
      </c>
      <c r="B297" s="72" t="s">
        <v>179</v>
      </c>
      <c r="C297" s="72" t="s">
        <v>1102</v>
      </c>
      <c r="D297" s="71">
        <v>97088415</v>
      </c>
    </row>
    <row r="298" spans="1:4" x14ac:dyDescent="0.25">
      <c r="A298" s="84" t="s">
        <v>176</v>
      </c>
      <c r="B298" s="72" t="s">
        <v>179</v>
      </c>
      <c r="C298" s="72" t="s">
        <v>670</v>
      </c>
      <c r="D298" s="71">
        <v>97064126</v>
      </c>
    </row>
    <row r="299" spans="1:4" x14ac:dyDescent="0.25">
      <c r="A299" s="86" t="s">
        <v>176</v>
      </c>
      <c r="B299" s="72" t="s">
        <v>179</v>
      </c>
      <c r="C299" s="72" t="s">
        <v>601</v>
      </c>
      <c r="D299" s="71">
        <v>87472332</v>
      </c>
    </row>
    <row r="300" spans="1:4" x14ac:dyDescent="0.25">
      <c r="A300" s="86" t="s">
        <v>176</v>
      </c>
      <c r="B300" s="73" t="s">
        <v>181</v>
      </c>
      <c r="C300" s="73" t="s">
        <v>370</v>
      </c>
      <c r="D300" s="71">
        <v>55313292</v>
      </c>
    </row>
    <row r="301" spans="1:4" x14ac:dyDescent="0.25">
      <c r="A301" s="86" t="s">
        <v>176</v>
      </c>
      <c r="B301" s="72" t="s">
        <v>183</v>
      </c>
      <c r="C301" s="72" t="s">
        <v>510</v>
      </c>
      <c r="D301" s="71">
        <v>55338761</v>
      </c>
    </row>
    <row r="302" spans="1:4" x14ac:dyDescent="0.25">
      <c r="A302" s="84" t="s">
        <v>176</v>
      </c>
      <c r="B302" s="72" t="s">
        <v>183</v>
      </c>
      <c r="C302" s="72" t="s">
        <v>372</v>
      </c>
      <c r="D302" s="71">
        <v>3552018</v>
      </c>
    </row>
    <row r="303" spans="1:4" x14ac:dyDescent="0.25">
      <c r="A303" s="84" t="s">
        <v>176</v>
      </c>
      <c r="B303" s="72" t="s">
        <v>1927</v>
      </c>
      <c r="C303" s="72" t="s">
        <v>533</v>
      </c>
      <c r="D303" s="71">
        <v>87456521</v>
      </c>
    </row>
    <row r="304" spans="1:4" x14ac:dyDescent="0.25">
      <c r="A304" s="84" t="s">
        <v>188</v>
      </c>
      <c r="B304" s="72" t="s">
        <v>1263</v>
      </c>
      <c r="C304" s="72" t="s">
        <v>884</v>
      </c>
      <c r="D304" s="71">
        <v>87461760</v>
      </c>
    </row>
    <row r="305" spans="1:4" x14ac:dyDescent="0.25">
      <c r="A305" s="84" t="s">
        <v>188</v>
      </c>
      <c r="B305" s="73" t="s">
        <v>671</v>
      </c>
      <c r="C305" s="73" t="s">
        <v>366</v>
      </c>
      <c r="D305" s="71">
        <v>97065885</v>
      </c>
    </row>
    <row r="306" spans="1:4" x14ac:dyDescent="0.25">
      <c r="A306" s="84" t="s">
        <v>188</v>
      </c>
      <c r="B306" s="72" t="s">
        <v>922</v>
      </c>
      <c r="C306" s="72" t="s">
        <v>419</v>
      </c>
      <c r="D306" s="71">
        <v>97085630</v>
      </c>
    </row>
    <row r="307" spans="1:4" x14ac:dyDescent="0.25">
      <c r="A307" s="84" t="s">
        <v>188</v>
      </c>
      <c r="B307" s="72" t="s">
        <v>885</v>
      </c>
      <c r="C307" s="72" t="s">
        <v>351</v>
      </c>
      <c r="D307" s="71">
        <v>97081700</v>
      </c>
    </row>
    <row r="308" spans="1:4" x14ac:dyDescent="0.25">
      <c r="A308" s="84" t="s">
        <v>188</v>
      </c>
      <c r="B308" s="72" t="s">
        <v>927</v>
      </c>
      <c r="C308" s="72" t="s">
        <v>514</v>
      </c>
      <c r="D308" s="71">
        <v>97086140</v>
      </c>
    </row>
    <row r="309" spans="1:4" x14ac:dyDescent="0.25">
      <c r="A309" s="84" t="s">
        <v>188</v>
      </c>
      <c r="B309" s="72" t="s">
        <v>754</v>
      </c>
      <c r="C309" s="72" t="s">
        <v>362</v>
      </c>
      <c r="D309" s="71">
        <v>97079763</v>
      </c>
    </row>
    <row r="310" spans="1:4" x14ac:dyDescent="0.25">
      <c r="A310" s="84" t="s">
        <v>188</v>
      </c>
      <c r="B310" s="72" t="s">
        <v>956</v>
      </c>
      <c r="C310" s="72" t="s">
        <v>957</v>
      </c>
      <c r="D310" s="71">
        <v>97082899</v>
      </c>
    </row>
    <row r="311" spans="1:4" x14ac:dyDescent="0.25">
      <c r="A311" s="84" t="s">
        <v>188</v>
      </c>
      <c r="B311" s="73" t="s">
        <v>960</v>
      </c>
      <c r="C311" s="73" t="s">
        <v>355</v>
      </c>
      <c r="D311" s="71">
        <v>97087184</v>
      </c>
    </row>
    <row r="312" spans="1:4" x14ac:dyDescent="0.25">
      <c r="A312" s="84" t="s">
        <v>188</v>
      </c>
      <c r="B312" s="72" t="s">
        <v>1442</v>
      </c>
      <c r="C312" s="72" t="s">
        <v>1443</v>
      </c>
      <c r="D312" s="71">
        <v>87449669</v>
      </c>
    </row>
    <row r="313" spans="1:4" x14ac:dyDescent="0.25">
      <c r="A313" s="84" t="s">
        <v>188</v>
      </c>
      <c r="B313" s="72" t="s">
        <v>673</v>
      </c>
      <c r="C313" s="72" t="s">
        <v>594</v>
      </c>
      <c r="D313" s="71">
        <v>97064373</v>
      </c>
    </row>
    <row r="314" spans="1:4" x14ac:dyDescent="0.25">
      <c r="A314" s="84" t="s">
        <v>188</v>
      </c>
      <c r="B314" s="72" t="s">
        <v>755</v>
      </c>
      <c r="C314" s="72" t="s">
        <v>594</v>
      </c>
      <c r="D314" s="71">
        <v>55334708</v>
      </c>
    </row>
    <row r="315" spans="1:4" x14ac:dyDescent="0.25">
      <c r="A315" s="84" t="s">
        <v>188</v>
      </c>
      <c r="B315" s="72" t="s">
        <v>1481</v>
      </c>
      <c r="C315" s="72" t="s">
        <v>1482</v>
      </c>
      <c r="D315" s="71">
        <v>87416160</v>
      </c>
    </row>
    <row r="316" spans="1:4" x14ac:dyDescent="0.25">
      <c r="A316" s="84" t="s">
        <v>188</v>
      </c>
      <c r="B316" s="72" t="s">
        <v>1485</v>
      </c>
      <c r="C316" s="72" t="s">
        <v>1486</v>
      </c>
      <c r="D316" s="71">
        <v>97095272</v>
      </c>
    </row>
    <row r="317" spans="1:4" x14ac:dyDescent="0.25">
      <c r="A317" s="84" t="s">
        <v>188</v>
      </c>
      <c r="B317" s="72" t="s">
        <v>674</v>
      </c>
      <c r="C317" s="72" t="s">
        <v>514</v>
      </c>
      <c r="D317" s="71">
        <v>87458320</v>
      </c>
    </row>
    <row r="318" spans="1:4" x14ac:dyDescent="0.25">
      <c r="A318" s="84" t="s">
        <v>188</v>
      </c>
      <c r="B318" s="72" t="s">
        <v>675</v>
      </c>
      <c r="C318" s="72" t="s">
        <v>346</v>
      </c>
      <c r="D318" s="71">
        <v>97065882</v>
      </c>
    </row>
    <row r="319" spans="1:4" x14ac:dyDescent="0.25">
      <c r="A319" s="84" t="s">
        <v>188</v>
      </c>
      <c r="B319" s="72" t="s">
        <v>989</v>
      </c>
      <c r="C319" s="72" t="s">
        <v>474</v>
      </c>
      <c r="D319" s="71">
        <v>97084112</v>
      </c>
    </row>
    <row r="320" spans="1:4" x14ac:dyDescent="0.25">
      <c r="A320" s="84" t="s">
        <v>188</v>
      </c>
      <c r="B320" s="72" t="s">
        <v>1520</v>
      </c>
      <c r="C320" s="72" t="s">
        <v>1521</v>
      </c>
      <c r="D320" s="71">
        <v>87425106</v>
      </c>
    </row>
    <row r="321" spans="1:4" x14ac:dyDescent="0.25">
      <c r="A321" s="84" t="s">
        <v>188</v>
      </c>
      <c r="B321" s="72" t="s">
        <v>189</v>
      </c>
      <c r="C321" s="72" t="s">
        <v>337</v>
      </c>
      <c r="D321" s="71">
        <v>87428684</v>
      </c>
    </row>
    <row r="322" spans="1:4" x14ac:dyDescent="0.25">
      <c r="A322" s="84" t="s">
        <v>188</v>
      </c>
      <c r="B322" s="72" t="s">
        <v>1264</v>
      </c>
      <c r="C322" s="72" t="s">
        <v>1265</v>
      </c>
      <c r="D322" s="71">
        <v>97090232</v>
      </c>
    </row>
    <row r="323" spans="1:4" x14ac:dyDescent="0.25">
      <c r="A323" s="84" t="s">
        <v>188</v>
      </c>
      <c r="B323" s="72" t="s">
        <v>1008</v>
      </c>
      <c r="C323" s="72" t="s">
        <v>308</v>
      </c>
      <c r="D323" s="71">
        <v>55323663</v>
      </c>
    </row>
    <row r="324" spans="1:4" x14ac:dyDescent="0.25">
      <c r="A324" s="84" t="s">
        <v>188</v>
      </c>
      <c r="B324" s="72" t="s">
        <v>886</v>
      </c>
      <c r="C324" s="72" t="s">
        <v>667</v>
      </c>
      <c r="D324" s="71">
        <v>97082051</v>
      </c>
    </row>
    <row r="325" spans="1:4" x14ac:dyDescent="0.25">
      <c r="A325" s="84" t="s">
        <v>188</v>
      </c>
      <c r="B325" s="72" t="s">
        <v>1017</v>
      </c>
      <c r="C325" s="72" t="s">
        <v>1018</v>
      </c>
      <c r="D325" s="71">
        <v>97086141</v>
      </c>
    </row>
    <row r="326" spans="1:4" x14ac:dyDescent="0.25">
      <c r="A326" s="84" t="s">
        <v>188</v>
      </c>
      <c r="B326" s="72" t="s">
        <v>756</v>
      </c>
      <c r="C326" s="72" t="s">
        <v>340</v>
      </c>
      <c r="D326" s="71">
        <v>97077565</v>
      </c>
    </row>
    <row r="327" spans="1:4" x14ac:dyDescent="0.25">
      <c r="A327" s="84" t="s">
        <v>188</v>
      </c>
      <c r="B327" s="72" t="s">
        <v>191</v>
      </c>
      <c r="C327" s="72" t="s">
        <v>676</v>
      </c>
      <c r="D327" s="71">
        <v>87462253</v>
      </c>
    </row>
    <row r="328" spans="1:4" x14ac:dyDescent="0.25">
      <c r="A328" s="84" t="s">
        <v>188</v>
      </c>
      <c r="B328" s="72" t="s">
        <v>1597</v>
      </c>
      <c r="C328" s="72" t="s">
        <v>1598</v>
      </c>
      <c r="D328" s="71">
        <v>87431091</v>
      </c>
    </row>
    <row r="329" spans="1:4" x14ac:dyDescent="0.25">
      <c r="A329" s="85" t="s">
        <v>188</v>
      </c>
      <c r="B329" s="72" t="s">
        <v>1266</v>
      </c>
      <c r="C329" s="72" t="s">
        <v>1267</v>
      </c>
      <c r="D329" s="71">
        <v>55363505</v>
      </c>
    </row>
    <row r="330" spans="1:4" x14ac:dyDescent="0.25">
      <c r="A330" s="85" t="s">
        <v>188</v>
      </c>
      <c r="B330" s="72" t="s">
        <v>1605</v>
      </c>
      <c r="C330" s="72" t="s">
        <v>953</v>
      </c>
      <c r="D330" s="71">
        <v>55357454</v>
      </c>
    </row>
    <row r="331" spans="1:4" x14ac:dyDescent="0.25">
      <c r="A331" s="85" t="s">
        <v>188</v>
      </c>
      <c r="B331" s="72" t="s">
        <v>757</v>
      </c>
      <c r="C331" s="72" t="s">
        <v>758</v>
      </c>
      <c r="D331" s="71">
        <v>87457280</v>
      </c>
    </row>
    <row r="332" spans="1:4" x14ac:dyDescent="0.25">
      <c r="A332" s="85" t="s">
        <v>188</v>
      </c>
      <c r="B332" s="72" t="s">
        <v>1058</v>
      </c>
      <c r="C332" s="72" t="s">
        <v>1059</v>
      </c>
      <c r="D332" s="71">
        <v>87421349</v>
      </c>
    </row>
    <row r="333" spans="1:4" x14ac:dyDescent="0.25">
      <c r="A333" s="84" t="s">
        <v>188</v>
      </c>
      <c r="B333" s="72" t="s">
        <v>887</v>
      </c>
      <c r="C333" s="72" t="s">
        <v>334</v>
      </c>
      <c r="D333" s="71">
        <v>97083874</v>
      </c>
    </row>
    <row r="334" spans="1:4" x14ac:dyDescent="0.25">
      <c r="A334" s="84" t="s">
        <v>188</v>
      </c>
      <c r="B334" s="72" t="s">
        <v>887</v>
      </c>
      <c r="C334" s="72" t="s">
        <v>753</v>
      </c>
      <c r="D334" s="71">
        <v>97076843</v>
      </c>
    </row>
    <row r="335" spans="1:4" x14ac:dyDescent="0.25">
      <c r="A335" s="84" t="s">
        <v>188</v>
      </c>
      <c r="B335" s="72" t="s">
        <v>887</v>
      </c>
      <c r="C335" s="72" t="s">
        <v>731</v>
      </c>
      <c r="D335" s="71">
        <v>97067437</v>
      </c>
    </row>
    <row r="336" spans="1:4" x14ac:dyDescent="0.25">
      <c r="A336" s="84" t="s">
        <v>188</v>
      </c>
      <c r="B336" s="72" t="s">
        <v>193</v>
      </c>
      <c r="C336" s="72" t="s">
        <v>362</v>
      </c>
      <c r="D336" s="71">
        <v>87421350</v>
      </c>
    </row>
    <row r="337" spans="1:4" x14ac:dyDescent="0.25">
      <c r="A337" s="84" t="s">
        <v>188</v>
      </c>
      <c r="B337" s="72" t="s">
        <v>1079</v>
      </c>
      <c r="C337" s="72" t="s">
        <v>1080</v>
      </c>
      <c r="D337" s="71">
        <v>87449636</v>
      </c>
    </row>
    <row r="338" spans="1:4" x14ac:dyDescent="0.25">
      <c r="A338" s="84" t="s">
        <v>188</v>
      </c>
      <c r="B338" s="72" t="s">
        <v>195</v>
      </c>
      <c r="C338" s="72" t="s">
        <v>352</v>
      </c>
      <c r="D338" s="71">
        <v>47348016</v>
      </c>
    </row>
    <row r="339" spans="1:4" x14ac:dyDescent="0.25">
      <c r="A339" s="84" t="s">
        <v>188</v>
      </c>
      <c r="B339" s="72" t="s">
        <v>195</v>
      </c>
      <c r="C339" s="72" t="s">
        <v>1084</v>
      </c>
      <c r="D339" s="71">
        <v>53289743</v>
      </c>
    </row>
    <row r="340" spans="1:4" x14ac:dyDescent="0.25">
      <c r="A340" s="84" t="s">
        <v>188</v>
      </c>
      <c r="B340" s="72" t="s">
        <v>1631</v>
      </c>
      <c r="C340" s="72" t="s">
        <v>383</v>
      </c>
      <c r="D340" s="71">
        <v>97093250</v>
      </c>
    </row>
    <row r="341" spans="1:4" x14ac:dyDescent="0.25">
      <c r="A341" s="84" t="s">
        <v>188</v>
      </c>
      <c r="B341" s="72" t="s">
        <v>677</v>
      </c>
      <c r="C341" s="72" t="s">
        <v>320</v>
      </c>
      <c r="D341" s="71">
        <v>97066637</v>
      </c>
    </row>
    <row r="342" spans="1:4" x14ac:dyDescent="0.25">
      <c r="A342" s="84" t="s">
        <v>188</v>
      </c>
      <c r="B342" s="73" t="s">
        <v>1671</v>
      </c>
      <c r="C342" s="73" t="s">
        <v>486</v>
      </c>
      <c r="D342" s="71">
        <v>97094360</v>
      </c>
    </row>
    <row r="343" spans="1:4" x14ac:dyDescent="0.25">
      <c r="A343" s="84" t="s">
        <v>188</v>
      </c>
      <c r="B343" s="73" t="s">
        <v>632</v>
      </c>
      <c r="C343" s="73" t="s">
        <v>295</v>
      </c>
      <c r="D343" s="71">
        <v>97057828</v>
      </c>
    </row>
    <row r="344" spans="1:4" x14ac:dyDescent="0.25">
      <c r="A344" s="84" t="s">
        <v>188</v>
      </c>
      <c r="B344" s="72" t="s">
        <v>1708</v>
      </c>
      <c r="C344" s="72" t="s">
        <v>743</v>
      </c>
      <c r="D344" s="71">
        <v>97056335</v>
      </c>
    </row>
    <row r="345" spans="1:4" x14ac:dyDescent="0.25">
      <c r="A345" s="84" t="s">
        <v>188</v>
      </c>
      <c r="B345" s="72" t="s">
        <v>121</v>
      </c>
      <c r="C345" s="72" t="s">
        <v>295</v>
      </c>
      <c r="D345" s="71">
        <v>97076301</v>
      </c>
    </row>
    <row r="346" spans="1:4" x14ac:dyDescent="0.25">
      <c r="A346" s="84" t="s">
        <v>188</v>
      </c>
      <c r="B346" s="72" t="s">
        <v>1268</v>
      </c>
      <c r="C346" s="72" t="s">
        <v>1269</v>
      </c>
      <c r="D346" s="71">
        <v>97089259</v>
      </c>
    </row>
    <row r="347" spans="1:4" x14ac:dyDescent="0.25">
      <c r="A347" s="84" t="s">
        <v>188</v>
      </c>
      <c r="B347" s="72" t="s">
        <v>1268</v>
      </c>
      <c r="C347" s="72" t="s">
        <v>317</v>
      </c>
      <c r="D347" s="71">
        <v>55341716</v>
      </c>
    </row>
    <row r="348" spans="1:4" x14ac:dyDescent="0.25">
      <c r="A348" s="84" t="s">
        <v>188</v>
      </c>
      <c r="B348" s="72" t="s">
        <v>1268</v>
      </c>
      <c r="C348" s="72" t="s">
        <v>1270</v>
      </c>
      <c r="D348" s="71">
        <v>97089260</v>
      </c>
    </row>
    <row r="349" spans="1:4" x14ac:dyDescent="0.25">
      <c r="A349" s="84" t="s">
        <v>188</v>
      </c>
      <c r="B349" s="73" t="s">
        <v>197</v>
      </c>
      <c r="C349" s="73" t="s">
        <v>372</v>
      </c>
      <c r="D349" s="71">
        <v>87446312</v>
      </c>
    </row>
    <row r="350" spans="1:4" x14ac:dyDescent="0.25">
      <c r="A350" s="85" t="s">
        <v>188</v>
      </c>
      <c r="B350" s="72" t="s">
        <v>1720</v>
      </c>
      <c r="C350" s="72" t="s">
        <v>672</v>
      </c>
      <c r="D350" s="71">
        <v>97094361</v>
      </c>
    </row>
    <row r="351" spans="1:4" x14ac:dyDescent="0.25">
      <c r="A351" s="84" t="s">
        <v>188</v>
      </c>
      <c r="B351" s="72" t="s">
        <v>1723</v>
      </c>
      <c r="C351" s="72" t="s">
        <v>1084</v>
      </c>
      <c r="D351" s="71">
        <v>87463609</v>
      </c>
    </row>
    <row r="352" spans="1:4" x14ac:dyDescent="0.25">
      <c r="A352" s="84" t="s">
        <v>188</v>
      </c>
      <c r="B352" s="72" t="s">
        <v>759</v>
      </c>
      <c r="C352" s="72" t="s">
        <v>322</v>
      </c>
      <c r="D352" s="71">
        <v>55330261</v>
      </c>
    </row>
    <row r="353" spans="1:4" x14ac:dyDescent="0.25">
      <c r="A353" s="85" t="s">
        <v>188</v>
      </c>
      <c r="B353" s="72" t="s">
        <v>888</v>
      </c>
      <c r="C353" s="72" t="s">
        <v>334</v>
      </c>
      <c r="D353" s="71">
        <v>55330259</v>
      </c>
    </row>
    <row r="354" spans="1:4" x14ac:dyDescent="0.25">
      <c r="A354" s="84" t="s">
        <v>188</v>
      </c>
      <c r="B354" s="72" t="s">
        <v>1120</v>
      </c>
      <c r="C354" s="72" t="s">
        <v>346</v>
      </c>
      <c r="D354" s="71">
        <v>87412089</v>
      </c>
    </row>
    <row r="355" spans="1:4" x14ac:dyDescent="0.25">
      <c r="A355" s="84" t="s">
        <v>188</v>
      </c>
      <c r="B355" s="72" t="s">
        <v>199</v>
      </c>
      <c r="C355" s="72" t="s">
        <v>350</v>
      </c>
      <c r="D355" s="71">
        <v>45016192</v>
      </c>
    </row>
    <row r="356" spans="1:4" x14ac:dyDescent="0.25">
      <c r="A356" s="84" t="s">
        <v>188</v>
      </c>
      <c r="B356" s="72" t="s">
        <v>201</v>
      </c>
      <c r="C356" s="72" t="s">
        <v>526</v>
      </c>
      <c r="D356" s="71">
        <v>55359577</v>
      </c>
    </row>
    <row r="357" spans="1:4" x14ac:dyDescent="0.25">
      <c r="A357" s="84" t="s">
        <v>188</v>
      </c>
      <c r="B357" s="72" t="s">
        <v>203</v>
      </c>
      <c r="C357" s="72" t="s">
        <v>320</v>
      </c>
      <c r="D357" s="71">
        <v>87417565</v>
      </c>
    </row>
    <row r="358" spans="1:4" x14ac:dyDescent="0.25">
      <c r="A358" s="84" t="s">
        <v>188</v>
      </c>
      <c r="B358" s="72" t="s">
        <v>678</v>
      </c>
      <c r="C358" s="72" t="s">
        <v>762</v>
      </c>
      <c r="D358" s="71">
        <v>97074806</v>
      </c>
    </row>
    <row r="359" spans="1:4" x14ac:dyDescent="0.25">
      <c r="A359" s="84" t="s">
        <v>188</v>
      </c>
      <c r="B359" s="72" t="s">
        <v>678</v>
      </c>
      <c r="C359" s="72" t="s">
        <v>679</v>
      </c>
      <c r="D359" s="71">
        <v>97064194</v>
      </c>
    </row>
    <row r="360" spans="1:4" x14ac:dyDescent="0.25">
      <c r="A360" s="84" t="s">
        <v>188</v>
      </c>
      <c r="B360" s="72" t="s">
        <v>93</v>
      </c>
      <c r="C360" s="72" t="s">
        <v>422</v>
      </c>
      <c r="D360" s="71">
        <v>97088339</v>
      </c>
    </row>
    <row r="361" spans="1:4" x14ac:dyDescent="0.25">
      <c r="A361" s="84" t="s">
        <v>188</v>
      </c>
      <c r="B361" s="72" t="s">
        <v>763</v>
      </c>
      <c r="C361" s="72" t="s">
        <v>629</v>
      </c>
      <c r="D361" s="71">
        <v>87457307</v>
      </c>
    </row>
    <row r="362" spans="1:4" x14ac:dyDescent="0.25">
      <c r="A362" s="84" t="s">
        <v>188</v>
      </c>
      <c r="B362" s="72" t="s">
        <v>1784</v>
      </c>
      <c r="C362" s="72" t="s">
        <v>1960</v>
      </c>
      <c r="D362" s="71">
        <v>97097445</v>
      </c>
    </row>
    <row r="363" spans="1:4" x14ac:dyDescent="0.25">
      <c r="A363" s="84" t="s">
        <v>188</v>
      </c>
      <c r="B363" s="72" t="s">
        <v>205</v>
      </c>
      <c r="C363" s="72" t="s">
        <v>533</v>
      </c>
      <c r="D363" s="71">
        <v>87428683</v>
      </c>
    </row>
    <row r="364" spans="1:4" x14ac:dyDescent="0.25">
      <c r="A364" s="84" t="s">
        <v>188</v>
      </c>
      <c r="B364" s="72" t="s">
        <v>205</v>
      </c>
      <c r="C364" s="72" t="s">
        <v>446</v>
      </c>
      <c r="D364" s="71">
        <v>87428681</v>
      </c>
    </row>
    <row r="365" spans="1:4" x14ac:dyDescent="0.25">
      <c r="A365" s="84" t="s">
        <v>188</v>
      </c>
      <c r="B365" s="72" t="s">
        <v>208</v>
      </c>
      <c r="C365" s="72" t="s">
        <v>346</v>
      </c>
      <c r="D365" s="71">
        <v>3552691</v>
      </c>
    </row>
    <row r="366" spans="1:4" x14ac:dyDescent="0.25">
      <c r="A366" s="84" t="s">
        <v>188</v>
      </c>
      <c r="B366" s="72" t="s">
        <v>208</v>
      </c>
      <c r="C366" s="72" t="s">
        <v>474</v>
      </c>
      <c r="D366" s="71">
        <v>87410197</v>
      </c>
    </row>
    <row r="367" spans="1:4" x14ac:dyDescent="0.25">
      <c r="A367" s="84" t="s">
        <v>188</v>
      </c>
      <c r="B367" s="72" t="s">
        <v>210</v>
      </c>
      <c r="C367" s="72" t="s">
        <v>576</v>
      </c>
      <c r="D367" s="71">
        <v>87465605</v>
      </c>
    </row>
    <row r="368" spans="1:4" x14ac:dyDescent="0.25">
      <c r="A368" s="84" t="s">
        <v>188</v>
      </c>
      <c r="B368" s="72" t="s">
        <v>212</v>
      </c>
      <c r="C368" s="72" t="s">
        <v>354</v>
      </c>
      <c r="D368" s="71">
        <v>87451528</v>
      </c>
    </row>
    <row r="369" spans="1:4" x14ac:dyDescent="0.25">
      <c r="A369" s="84" t="s">
        <v>188</v>
      </c>
      <c r="B369" s="72" t="s">
        <v>1862</v>
      </c>
      <c r="C369" s="72" t="s">
        <v>355</v>
      </c>
      <c r="D369" s="71">
        <v>55342885</v>
      </c>
    </row>
    <row r="370" spans="1:4" x14ac:dyDescent="0.25">
      <c r="A370" s="84" t="s">
        <v>188</v>
      </c>
      <c r="B370" s="72" t="s">
        <v>243</v>
      </c>
      <c r="C370" s="72" t="s">
        <v>761</v>
      </c>
      <c r="D370" s="71">
        <v>97080323</v>
      </c>
    </row>
    <row r="371" spans="1:4" x14ac:dyDescent="0.25">
      <c r="A371" s="84" t="s">
        <v>188</v>
      </c>
      <c r="B371" s="72" t="s">
        <v>243</v>
      </c>
      <c r="C371" s="72" t="s">
        <v>560</v>
      </c>
      <c r="D371" s="71">
        <v>87456624</v>
      </c>
    </row>
    <row r="372" spans="1:4" x14ac:dyDescent="0.25">
      <c r="A372" s="84" t="s">
        <v>188</v>
      </c>
      <c r="B372" s="72" t="s">
        <v>1867</v>
      </c>
      <c r="C372" s="72" t="s">
        <v>1236</v>
      </c>
      <c r="D372" s="71">
        <v>87449691</v>
      </c>
    </row>
    <row r="373" spans="1:4" x14ac:dyDescent="0.25">
      <c r="A373" s="84" t="s">
        <v>188</v>
      </c>
      <c r="B373" s="72" t="s">
        <v>1271</v>
      </c>
      <c r="C373" s="72" t="s">
        <v>1272</v>
      </c>
      <c r="D373" s="71">
        <v>97090233</v>
      </c>
    </row>
    <row r="374" spans="1:4" x14ac:dyDescent="0.25">
      <c r="A374" s="84" t="s">
        <v>188</v>
      </c>
      <c r="B374" s="72" t="s">
        <v>1196</v>
      </c>
      <c r="C374" s="72" t="s">
        <v>1197</v>
      </c>
      <c r="D374" s="71">
        <v>97083246</v>
      </c>
    </row>
    <row r="375" spans="1:4" x14ac:dyDescent="0.25">
      <c r="A375" s="84" t="s">
        <v>188</v>
      </c>
      <c r="B375" s="72" t="s">
        <v>889</v>
      </c>
      <c r="C375" s="72" t="s">
        <v>890</v>
      </c>
      <c r="D375" s="71">
        <v>97081545</v>
      </c>
    </row>
    <row r="376" spans="1:4" x14ac:dyDescent="0.25">
      <c r="A376" s="84" t="s">
        <v>188</v>
      </c>
      <c r="B376" s="72" t="s">
        <v>1200</v>
      </c>
      <c r="C376" s="72" t="s">
        <v>336</v>
      </c>
      <c r="D376" s="71">
        <v>97065884</v>
      </c>
    </row>
    <row r="377" spans="1:4" x14ac:dyDescent="0.25">
      <c r="A377" s="84" t="s">
        <v>188</v>
      </c>
      <c r="B377" s="72" t="s">
        <v>1897</v>
      </c>
      <c r="C377" s="72" t="s">
        <v>1898</v>
      </c>
      <c r="D377" s="71">
        <v>97097139</v>
      </c>
    </row>
    <row r="378" spans="1:4" x14ac:dyDescent="0.25">
      <c r="A378" s="84" t="s">
        <v>188</v>
      </c>
      <c r="B378" s="72" t="s">
        <v>765</v>
      </c>
      <c r="C378" s="72" t="s">
        <v>766</v>
      </c>
      <c r="D378" s="71">
        <v>97077566</v>
      </c>
    </row>
    <row r="379" spans="1:4" x14ac:dyDescent="0.25">
      <c r="A379" s="84" t="s">
        <v>188</v>
      </c>
      <c r="B379" s="72" t="s">
        <v>214</v>
      </c>
      <c r="C379" s="72" t="s">
        <v>538</v>
      </c>
      <c r="D379" s="71">
        <v>55359574</v>
      </c>
    </row>
    <row r="380" spans="1:4" x14ac:dyDescent="0.25">
      <c r="A380" s="84" t="s">
        <v>188</v>
      </c>
      <c r="B380" s="72" t="s">
        <v>216</v>
      </c>
      <c r="C380" s="72" t="s">
        <v>394</v>
      </c>
      <c r="D380" s="71">
        <v>87465313</v>
      </c>
    </row>
    <row r="381" spans="1:4" x14ac:dyDescent="0.25">
      <c r="A381" s="84" t="s">
        <v>188</v>
      </c>
      <c r="B381" s="72" t="s">
        <v>1208</v>
      </c>
      <c r="C381" s="72" t="s">
        <v>629</v>
      </c>
      <c r="D381" s="71">
        <v>97086142</v>
      </c>
    </row>
    <row r="382" spans="1:4" x14ac:dyDescent="0.25">
      <c r="A382" s="84" t="s">
        <v>188</v>
      </c>
      <c r="B382" s="72" t="s">
        <v>1212</v>
      </c>
      <c r="C382" s="72" t="s">
        <v>298</v>
      </c>
      <c r="D382" s="71">
        <v>87411810</v>
      </c>
    </row>
    <row r="383" spans="1:4" x14ac:dyDescent="0.25">
      <c r="A383" s="84" t="s">
        <v>188</v>
      </c>
      <c r="B383" s="72" t="s">
        <v>30</v>
      </c>
      <c r="C383" s="72" t="s">
        <v>553</v>
      </c>
      <c r="D383" s="71">
        <v>87421176</v>
      </c>
    </row>
    <row r="384" spans="1:4" x14ac:dyDescent="0.25">
      <c r="A384" s="84" t="s">
        <v>188</v>
      </c>
      <c r="B384" s="72" t="s">
        <v>219</v>
      </c>
      <c r="C384" s="72" t="s">
        <v>542</v>
      </c>
      <c r="D384" s="71">
        <v>87409325</v>
      </c>
    </row>
    <row r="385" spans="1:4" x14ac:dyDescent="0.25">
      <c r="A385" s="84" t="s">
        <v>188</v>
      </c>
      <c r="B385" s="72" t="s">
        <v>767</v>
      </c>
      <c r="C385" s="72" t="s">
        <v>768</v>
      </c>
      <c r="D385" s="71">
        <v>87446311</v>
      </c>
    </row>
    <row r="386" spans="1:4" x14ac:dyDescent="0.25">
      <c r="A386" s="84" t="s">
        <v>221</v>
      </c>
      <c r="B386" s="72" t="s">
        <v>931</v>
      </c>
      <c r="C386" s="72" t="s">
        <v>564</v>
      </c>
      <c r="D386" s="71">
        <v>55333586</v>
      </c>
    </row>
    <row r="387" spans="1:4" x14ac:dyDescent="0.25">
      <c r="A387" s="84" t="s">
        <v>221</v>
      </c>
      <c r="B387" s="72" t="s">
        <v>943</v>
      </c>
      <c r="C387" s="72" t="s">
        <v>542</v>
      </c>
      <c r="D387" s="71">
        <v>97089149</v>
      </c>
    </row>
    <row r="388" spans="1:4" x14ac:dyDescent="0.25">
      <c r="A388" s="84" t="s">
        <v>221</v>
      </c>
      <c r="B388" s="72" t="s">
        <v>946</v>
      </c>
      <c r="C388" s="72" t="s">
        <v>351</v>
      </c>
      <c r="D388" s="71">
        <v>87442658</v>
      </c>
    </row>
    <row r="389" spans="1:4" x14ac:dyDescent="0.25">
      <c r="A389" s="84" t="s">
        <v>221</v>
      </c>
      <c r="B389" s="72" t="s">
        <v>1456</v>
      </c>
      <c r="C389" s="72" t="s">
        <v>337</v>
      </c>
      <c r="D389" s="71">
        <v>97092914</v>
      </c>
    </row>
    <row r="390" spans="1:4" x14ac:dyDescent="0.25">
      <c r="A390" s="84" t="s">
        <v>221</v>
      </c>
      <c r="B390" s="72" t="s">
        <v>975</v>
      </c>
      <c r="C390" s="72" t="s">
        <v>976</v>
      </c>
      <c r="D390" s="71">
        <v>97086817</v>
      </c>
    </row>
    <row r="391" spans="1:4" x14ac:dyDescent="0.25">
      <c r="A391" s="84" t="s">
        <v>221</v>
      </c>
      <c r="B391" s="72" t="s">
        <v>1463</v>
      </c>
      <c r="C391" s="72" t="s">
        <v>1423</v>
      </c>
      <c r="D391" s="71">
        <v>97092915</v>
      </c>
    </row>
    <row r="392" spans="1:4" x14ac:dyDescent="0.25">
      <c r="A392" s="84" t="s">
        <v>221</v>
      </c>
      <c r="B392" s="72" t="s">
        <v>1466</v>
      </c>
      <c r="C392" s="72" t="s">
        <v>925</v>
      </c>
      <c r="D392" s="71">
        <v>97092916</v>
      </c>
    </row>
    <row r="393" spans="1:4" x14ac:dyDescent="0.25">
      <c r="A393" s="84" t="s">
        <v>221</v>
      </c>
      <c r="B393" s="72" t="s">
        <v>1502</v>
      </c>
      <c r="C393" s="72" t="s">
        <v>1053</v>
      </c>
      <c r="D393" s="71">
        <v>87449633</v>
      </c>
    </row>
    <row r="394" spans="1:4" x14ac:dyDescent="0.25">
      <c r="A394" s="84" t="s">
        <v>221</v>
      </c>
      <c r="B394" s="72" t="s">
        <v>1516</v>
      </c>
      <c r="C394" s="72" t="s">
        <v>346</v>
      </c>
      <c r="D394" s="71">
        <v>55342614</v>
      </c>
    </row>
    <row r="395" spans="1:4" x14ac:dyDescent="0.25">
      <c r="A395" s="84" t="s">
        <v>221</v>
      </c>
      <c r="B395" s="72" t="s">
        <v>1524</v>
      </c>
      <c r="C395" s="72" t="s">
        <v>1525</v>
      </c>
      <c r="D395" s="71">
        <v>97057235</v>
      </c>
    </row>
    <row r="396" spans="1:4" x14ac:dyDescent="0.25">
      <c r="A396" s="84" t="s">
        <v>221</v>
      </c>
      <c r="B396" s="72" t="s">
        <v>189</v>
      </c>
      <c r="C396" s="72" t="s">
        <v>352</v>
      </c>
      <c r="D396" s="71">
        <v>55345500</v>
      </c>
    </row>
    <row r="397" spans="1:4" x14ac:dyDescent="0.25">
      <c r="A397" s="84" t="s">
        <v>221</v>
      </c>
      <c r="B397" s="72" t="s">
        <v>223</v>
      </c>
      <c r="C397" s="72" t="s">
        <v>547</v>
      </c>
      <c r="D397" s="71">
        <v>87422269</v>
      </c>
    </row>
    <row r="398" spans="1:4" x14ac:dyDescent="0.25">
      <c r="A398" s="84" t="s">
        <v>221</v>
      </c>
      <c r="B398" s="72" t="s">
        <v>1075</v>
      </c>
      <c r="C398" s="72" t="s">
        <v>365</v>
      </c>
      <c r="D398" s="71">
        <v>87422271</v>
      </c>
    </row>
    <row r="399" spans="1:4" x14ac:dyDescent="0.25">
      <c r="A399" s="84" t="s">
        <v>221</v>
      </c>
      <c r="B399" s="72" t="s">
        <v>225</v>
      </c>
      <c r="C399" s="72" t="s">
        <v>322</v>
      </c>
      <c r="D399" s="71">
        <v>87439070</v>
      </c>
    </row>
    <row r="400" spans="1:4" x14ac:dyDescent="0.25">
      <c r="A400" s="84" t="s">
        <v>221</v>
      </c>
      <c r="B400" s="72" t="s">
        <v>1099</v>
      </c>
      <c r="C400" s="72" t="s">
        <v>499</v>
      </c>
      <c r="D400" s="71">
        <v>87445958</v>
      </c>
    </row>
    <row r="401" spans="1:4" x14ac:dyDescent="0.25">
      <c r="A401" s="84" t="s">
        <v>221</v>
      </c>
      <c r="B401" s="72" t="s">
        <v>227</v>
      </c>
      <c r="C401" s="72" t="s">
        <v>583</v>
      </c>
      <c r="D401" s="71">
        <v>87465270</v>
      </c>
    </row>
    <row r="402" spans="1:4" x14ac:dyDescent="0.25">
      <c r="A402" s="84" t="s">
        <v>221</v>
      </c>
      <c r="B402" s="72" t="s">
        <v>229</v>
      </c>
      <c r="C402" s="72" t="s">
        <v>334</v>
      </c>
      <c r="D402" s="71">
        <v>87450330</v>
      </c>
    </row>
    <row r="403" spans="1:4" x14ac:dyDescent="0.25">
      <c r="A403" s="84" t="s">
        <v>221</v>
      </c>
      <c r="B403" s="72" t="s">
        <v>1135</v>
      </c>
      <c r="C403" s="72" t="s">
        <v>1961</v>
      </c>
      <c r="D403" s="71">
        <v>97098811</v>
      </c>
    </row>
    <row r="404" spans="1:4" x14ac:dyDescent="0.25">
      <c r="A404" s="84" t="s">
        <v>221</v>
      </c>
      <c r="B404" s="72" t="s">
        <v>1775</v>
      </c>
      <c r="C404" s="72" t="s">
        <v>1776</v>
      </c>
      <c r="D404" s="71">
        <v>97094062</v>
      </c>
    </row>
    <row r="405" spans="1:4" x14ac:dyDescent="0.25">
      <c r="A405" s="84" t="s">
        <v>221</v>
      </c>
      <c r="B405" s="72" t="s">
        <v>231</v>
      </c>
      <c r="C405" s="72" t="s">
        <v>353</v>
      </c>
      <c r="D405" s="71">
        <v>55363510</v>
      </c>
    </row>
    <row r="406" spans="1:4" x14ac:dyDescent="0.25">
      <c r="A406" s="84" t="s">
        <v>221</v>
      </c>
      <c r="B406" s="72" t="s">
        <v>1154</v>
      </c>
      <c r="C406" s="72" t="s">
        <v>1155</v>
      </c>
      <c r="D406" s="71">
        <v>97083410</v>
      </c>
    </row>
    <row r="407" spans="1:4" x14ac:dyDescent="0.25">
      <c r="A407" s="84" t="s">
        <v>221</v>
      </c>
      <c r="B407" s="72" t="s">
        <v>656</v>
      </c>
      <c r="C407" s="72" t="s">
        <v>769</v>
      </c>
      <c r="D407" s="71">
        <v>97078631</v>
      </c>
    </row>
    <row r="408" spans="1:4" x14ac:dyDescent="0.25">
      <c r="A408" s="84" t="s">
        <v>221</v>
      </c>
      <c r="B408" s="72" t="s">
        <v>1859</v>
      </c>
      <c r="C408" s="72" t="s">
        <v>1960</v>
      </c>
      <c r="D408" s="71">
        <v>97096343</v>
      </c>
    </row>
    <row r="409" spans="1:4" x14ac:dyDescent="0.25">
      <c r="A409" s="84" t="s">
        <v>221</v>
      </c>
      <c r="B409" s="72" t="s">
        <v>1874</v>
      </c>
      <c r="C409" s="72" t="s">
        <v>1875</v>
      </c>
      <c r="D409" s="71">
        <v>97098812</v>
      </c>
    </row>
    <row r="410" spans="1:4" x14ac:dyDescent="0.25">
      <c r="A410" s="84" t="s">
        <v>221</v>
      </c>
      <c r="B410" s="72" t="s">
        <v>1902</v>
      </c>
      <c r="C410" s="72" t="s">
        <v>1903</v>
      </c>
      <c r="D410" s="71">
        <v>97094063</v>
      </c>
    </row>
    <row r="411" spans="1:4" x14ac:dyDescent="0.25">
      <c r="A411" s="84" t="s">
        <v>221</v>
      </c>
      <c r="B411" s="72" t="s">
        <v>1912</v>
      </c>
      <c r="C411" s="72" t="s">
        <v>416</v>
      </c>
      <c r="D411" s="71">
        <v>97092917</v>
      </c>
    </row>
    <row r="412" spans="1:4" x14ac:dyDescent="0.25">
      <c r="A412" s="84" t="s">
        <v>234</v>
      </c>
      <c r="B412" s="72" t="s">
        <v>235</v>
      </c>
      <c r="C412" s="72" t="s">
        <v>530</v>
      </c>
      <c r="D412" s="71">
        <v>87461743</v>
      </c>
    </row>
    <row r="413" spans="1:4" x14ac:dyDescent="0.25">
      <c r="A413" s="84" t="s">
        <v>234</v>
      </c>
      <c r="B413" s="72" t="s">
        <v>1446</v>
      </c>
      <c r="C413" s="72" t="s">
        <v>1962</v>
      </c>
      <c r="D413" s="71">
        <v>97073659</v>
      </c>
    </row>
    <row r="414" spans="1:4" x14ac:dyDescent="0.25">
      <c r="A414" s="84" t="s">
        <v>234</v>
      </c>
      <c r="B414" s="72" t="s">
        <v>1963</v>
      </c>
      <c r="C414" s="72" t="s">
        <v>1964</v>
      </c>
      <c r="D414" s="71">
        <v>97093555</v>
      </c>
    </row>
    <row r="415" spans="1:4" x14ac:dyDescent="0.25">
      <c r="A415" s="84" t="s">
        <v>234</v>
      </c>
      <c r="B415" s="72" t="s">
        <v>237</v>
      </c>
      <c r="C415" s="72" t="s">
        <v>334</v>
      </c>
      <c r="D415" s="71">
        <v>97066896</v>
      </c>
    </row>
    <row r="416" spans="1:4" x14ac:dyDescent="0.25">
      <c r="A416" s="84" t="s">
        <v>234</v>
      </c>
      <c r="B416" s="72" t="s">
        <v>1571</v>
      </c>
      <c r="C416" s="72" t="s">
        <v>1572</v>
      </c>
      <c r="D416" s="71">
        <v>97093556</v>
      </c>
    </row>
    <row r="417" spans="1:4" x14ac:dyDescent="0.25">
      <c r="A417" s="84" t="s">
        <v>234</v>
      </c>
      <c r="B417" s="72" t="s">
        <v>1273</v>
      </c>
      <c r="C417" s="72" t="s">
        <v>1274</v>
      </c>
      <c r="D417" s="71">
        <v>87468614</v>
      </c>
    </row>
    <row r="418" spans="1:4" x14ac:dyDescent="0.25">
      <c r="A418" s="84" t="s">
        <v>234</v>
      </c>
      <c r="B418" s="72" t="s">
        <v>1036</v>
      </c>
      <c r="C418" s="72" t="s">
        <v>362</v>
      </c>
      <c r="D418" s="71">
        <v>97088333</v>
      </c>
    </row>
    <row r="419" spans="1:4" x14ac:dyDescent="0.25">
      <c r="A419" s="84" t="s">
        <v>234</v>
      </c>
      <c r="B419" s="72" t="s">
        <v>238</v>
      </c>
      <c r="C419" s="72" t="s">
        <v>446</v>
      </c>
      <c r="D419" s="71">
        <v>55329632</v>
      </c>
    </row>
    <row r="420" spans="1:4" x14ac:dyDescent="0.25">
      <c r="A420" s="84" t="s">
        <v>234</v>
      </c>
      <c r="B420" s="72" t="s">
        <v>770</v>
      </c>
      <c r="C420" s="72" t="s">
        <v>771</v>
      </c>
      <c r="D420" s="71">
        <v>97073674</v>
      </c>
    </row>
    <row r="421" spans="1:4" x14ac:dyDescent="0.25">
      <c r="A421" s="84" t="s">
        <v>234</v>
      </c>
      <c r="B421" s="72" t="s">
        <v>240</v>
      </c>
      <c r="C421" s="72" t="s">
        <v>334</v>
      </c>
      <c r="D421" s="71">
        <v>87460670</v>
      </c>
    </row>
    <row r="422" spans="1:4" x14ac:dyDescent="0.25">
      <c r="A422" s="84" t="s">
        <v>241</v>
      </c>
      <c r="B422" s="72" t="s">
        <v>772</v>
      </c>
      <c r="C422" s="72" t="s">
        <v>667</v>
      </c>
      <c r="D422" s="71">
        <v>97079831</v>
      </c>
    </row>
    <row r="423" spans="1:4" x14ac:dyDescent="0.25">
      <c r="A423" s="84" t="s">
        <v>241</v>
      </c>
      <c r="B423" s="72" t="s">
        <v>1422</v>
      </c>
      <c r="C423" s="72" t="s">
        <v>1423</v>
      </c>
      <c r="D423" s="71">
        <v>97095881</v>
      </c>
    </row>
    <row r="424" spans="1:4" x14ac:dyDescent="0.25">
      <c r="A424" s="84" t="s">
        <v>241</v>
      </c>
      <c r="B424" s="72" t="s">
        <v>892</v>
      </c>
      <c r="C424" s="72" t="s">
        <v>589</v>
      </c>
      <c r="D424" s="71">
        <v>97082049</v>
      </c>
    </row>
    <row r="425" spans="1:4" x14ac:dyDescent="0.25">
      <c r="A425" s="84" t="s">
        <v>241</v>
      </c>
      <c r="B425" s="72" t="s">
        <v>1489</v>
      </c>
      <c r="C425" s="72" t="s">
        <v>883</v>
      </c>
      <c r="D425" s="71">
        <v>97095882</v>
      </c>
    </row>
    <row r="426" spans="1:4" x14ac:dyDescent="0.25">
      <c r="A426" s="84" t="s">
        <v>241</v>
      </c>
      <c r="B426" s="72" t="s">
        <v>737</v>
      </c>
      <c r="C426" s="72" t="s">
        <v>663</v>
      </c>
      <c r="D426" s="71">
        <v>97079833</v>
      </c>
    </row>
    <row r="427" spans="1:4" x14ac:dyDescent="0.25">
      <c r="A427" s="84" t="s">
        <v>241</v>
      </c>
      <c r="B427" s="72" t="s">
        <v>1509</v>
      </c>
      <c r="C427" s="72" t="s">
        <v>319</v>
      </c>
      <c r="D427" s="71">
        <v>97095883</v>
      </c>
    </row>
    <row r="428" spans="1:4" x14ac:dyDescent="0.25">
      <c r="A428" s="84" t="s">
        <v>241</v>
      </c>
      <c r="B428" s="72" t="s">
        <v>159</v>
      </c>
      <c r="C428" s="72" t="s">
        <v>429</v>
      </c>
      <c r="D428" s="71">
        <v>55312092</v>
      </c>
    </row>
    <row r="429" spans="1:4" x14ac:dyDescent="0.25">
      <c r="A429" s="84" t="s">
        <v>241</v>
      </c>
      <c r="B429" s="72" t="s">
        <v>159</v>
      </c>
      <c r="C429" s="72" t="s">
        <v>295</v>
      </c>
      <c r="D429" s="71">
        <v>55317959</v>
      </c>
    </row>
    <row r="430" spans="1:4" x14ac:dyDescent="0.25">
      <c r="A430" s="84" t="s">
        <v>241</v>
      </c>
      <c r="B430" s="72" t="s">
        <v>1044</v>
      </c>
      <c r="C430" s="72" t="s">
        <v>1045</v>
      </c>
      <c r="D430" s="71">
        <v>97071963</v>
      </c>
    </row>
    <row r="431" spans="1:4" x14ac:dyDescent="0.25">
      <c r="A431" s="84" t="s">
        <v>241</v>
      </c>
      <c r="B431" s="72" t="s">
        <v>1601</v>
      </c>
      <c r="C431" s="72" t="s">
        <v>1602</v>
      </c>
      <c r="D431" s="71">
        <v>87468547</v>
      </c>
    </row>
    <row r="432" spans="1:4" x14ac:dyDescent="0.25">
      <c r="A432" s="84" t="s">
        <v>241</v>
      </c>
      <c r="B432" s="72" t="s">
        <v>1062</v>
      </c>
      <c r="C432" s="72" t="s">
        <v>358</v>
      </c>
      <c r="D432" s="71">
        <v>97089171</v>
      </c>
    </row>
    <row r="433" spans="1:4" x14ac:dyDescent="0.25">
      <c r="A433" s="84" t="s">
        <v>241</v>
      </c>
      <c r="B433" s="72" t="s">
        <v>1069</v>
      </c>
      <c r="C433" s="72" t="s">
        <v>628</v>
      </c>
      <c r="D433" s="71">
        <v>97087199</v>
      </c>
    </row>
    <row r="434" spans="1:4" x14ac:dyDescent="0.25">
      <c r="A434" s="84" t="s">
        <v>241</v>
      </c>
      <c r="B434" s="72" t="s">
        <v>1646</v>
      </c>
      <c r="C434" s="72" t="s">
        <v>761</v>
      </c>
      <c r="D434" s="71">
        <v>97095897</v>
      </c>
    </row>
    <row r="435" spans="1:4" x14ac:dyDescent="0.25">
      <c r="A435" s="84" t="s">
        <v>241</v>
      </c>
      <c r="B435" s="72" t="s">
        <v>891</v>
      </c>
      <c r="C435" s="72" t="s">
        <v>1763</v>
      </c>
      <c r="D435" s="71">
        <v>97095884</v>
      </c>
    </row>
    <row r="436" spans="1:4" x14ac:dyDescent="0.25">
      <c r="A436" s="84" t="s">
        <v>241</v>
      </c>
      <c r="B436" s="72" t="s">
        <v>1135</v>
      </c>
      <c r="C436" s="72" t="s">
        <v>1136</v>
      </c>
      <c r="D436" s="71">
        <v>97073670</v>
      </c>
    </row>
    <row r="437" spans="1:4" x14ac:dyDescent="0.25">
      <c r="A437" s="84" t="s">
        <v>241</v>
      </c>
      <c r="B437" s="72" t="s">
        <v>773</v>
      </c>
      <c r="C437" s="72" t="s">
        <v>363</v>
      </c>
      <c r="D437" s="71">
        <v>87451745</v>
      </c>
    </row>
    <row r="438" spans="1:4" x14ac:dyDescent="0.25">
      <c r="A438" s="84" t="s">
        <v>241</v>
      </c>
      <c r="B438" s="72" t="s">
        <v>1146</v>
      </c>
      <c r="C438" s="72" t="s">
        <v>415</v>
      </c>
      <c r="D438" s="71">
        <v>87456622</v>
      </c>
    </row>
    <row r="439" spans="1:4" x14ac:dyDescent="0.25">
      <c r="A439" s="84" t="s">
        <v>241</v>
      </c>
      <c r="B439" s="72" t="s">
        <v>1151</v>
      </c>
      <c r="C439" s="72" t="s">
        <v>1814</v>
      </c>
      <c r="D439" s="71">
        <v>87446476</v>
      </c>
    </row>
    <row r="440" spans="1:4" x14ac:dyDescent="0.25">
      <c r="A440" s="84" t="s">
        <v>241</v>
      </c>
      <c r="B440" s="72" t="s">
        <v>1151</v>
      </c>
      <c r="C440" s="72" t="s">
        <v>764</v>
      </c>
      <c r="D440" s="71">
        <v>97099039</v>
      </c>
    </row>
    <row r="441" spans="1:4" x14ac:dyDescent="0.25">
      <c r="A441" s="84" t="s">
        <v>241</v>
      </c>
      <c r="B441" s="72" t="s">
        <v>1823</v>
      </c>
      <c r="C441" s="72" t="s">
        <v>1961</v>
      </c>
      <c r="D441" s="71">
        <v>97095885</v>
      </c>
    </row>
    <row r="442" spans="1:4" x14ac:dyDescent="0.25">
      <c r="A442" s="84" t="s">
        <v>241</v>
      </c>
      <c r="B442" s="72" t="s">
        <v>1830</v>
      </c>
      <c r="C442" s="72" t="s">
        <v>1831</v>
      </c>
      <c r="D442" s="71">
        <v>97095886</v>
      </c>
    </row>
    <row r="443" spans="1:4" x14ac:dyDescent="0.25">
      <c r="A443" s="84" t="s">
        <v>241</v>
      </c>
      <c r="B443" s="72" t="s">
        <v>774</v>
      </c>
      <c r="C443" s="72" t="s">
        <v>775</v>
      </c>
      <c r="D443" s="71">
        <v>97066345</v>
      </c>
    </row>
    <row r="444" spans="1:4" x14ac:dyDescent="0.25">
      <c r="A444" s="84" t="s">
        <v>241</v>
      </c>
      <c r="B444" s="72" t="s">
        <v>774</v>
      </c>
      <c r="C444" s="72" t="s">
        <v>374</v>
      </c>
      <c r="D444" s="71">
        <v>97079692</v>
      </c>
    </row>
    <row r="445" spans="1:4" x14ac:dyDescent="0.25">
      <c r="A445" s="84" t="s">
        <v>241</v>
      </c>
      <c r="B445" s="72" t="s">
        <v>1181</v>
      </c>
      <c r="C445" s="72" t="s">
        <v>354</v>
      </c>
      <c r="D445" s="71">
        <v>97087200</v>
      </c>
    </row>
    <row r="446" spans="1:4" x14ac:dyDescent="0.25">
      <c r="A446" s="84" t="s">
        <v>241</v>
      </c>
      <c r="B446" s="72" t="s">
        <v>1850</v>
      </c>
      <c r="C446" s="72" t="s">
        <v>1851</v>
      </c>
      <c r="D446" s="71">
        <v>97066355</v>
      </c>
    </row>
    <row r="447" spans="1:4" x14ac:dyDescent="0.25">
      <c r="A447" s="84" t="s">
        <v>241</v>
      </c>
      <c r="B447" s="72" t="s">
        <v>243</v>
      </c>
      <c r="C447" s="72" t="s">
        <v>514</v>
      </c>
      <c r="D447" s="71">
        <v>97066632</v>
      </c>
    </row>
    <row r="448" spans="1:4" x14ac:dyDescent="0.25">
      <c r="A448" s="84" t="s">
        <v>241</v>
      </c>
      <c r="B448" s="72" t="s">
        <v>1885</v>
      </c>
      <c r="C448" s="72" t="s">
        <v>620</v>
      </c>
      <c r="D448" s="71">
        <v>97095887</v>
      </c>
    </row>
    <row r="449" spans="1:4" x14ac:dyDescent="0.25">
      <c r="A449" s="84" t="s">
        <v>241</v>
      </c>
      <c r="B449" s="72" t="s">
        <v>1218</v>
      </c>
      <c r="C449" s="72" t="s">
        <v>740</v>
      </c>
      <c r="D449" s="71">
        <v>97087201</v>
      </c>
    </row>
    <row r="450" spans="1:4" x14ac:dyDescent="0.25">
      <c r="A450" s="2"/>
      <c r="D450" s="2"/>
    </row>
    <row r="451" spans="1:4" x14ac:dyDescent="0.25">
      <c r="A451" s="2"/>
      <c r="D451" s="2"/>
    </row>
    <row r="452" spans="1:4" x14ac:dyDescent="0.25">
      <c r="A452" s="2"/>
      <c r="D452" s="2"/>
    </row>
    <row r="453" spans="1:4" x14ac:dyDescent="0.25">
      <c r="A453" s="2"/>
      <c r="D453" s="2"/>
    </row>
    <row r="454" spans="1:4" x14ac:dyDescent="0.25">
      <c r="A454" s="2"/>
      <c r="D454" s="2"/>
    </row>
    <row r="455" spans="1:4" x14ac:dyDescent="0.25">
      <c r="A455" s="2"/>
      <c r="D455" s="2"/>
    </row>
    <row r="456" spans="1:4" x14ac:dyDescent="0.25">
      <c r="A456" s="2"/>
      <c r="D456" s="2"/>
    </row>
    <row r="457" spans="1:4" x14ac:dyDescent="0.25">
      <c r="A457" s="2"/>
      <c r="D457" s="2"/>
    </row>
    <row r="458" spans="1:4" x14ac:dyDescent="0.25">
      <c r="A458" s="2"/>
      <c r="D458" s="2"/>
    </row>
    <row r="459" spans="1:4" x14ac:dyDescent="0.25">
      <c r="A459" s="2"/>
      <c r="D459" s="2"/>
    </row>
    <row r="460" spans="1:4" x14ac:dyDescent="0.25">
      <c r="A460" s="2"/>
      <c r="D460" s="2"/>
    </row>
    <row r="461" spans="1:4" x14ac:dyDescent="0.25">
      <c r="A461" s="2"/>
      <c r="D461" s="2"/>
    </row>
    <row r="462" spans="1:4" x14ac:dyDescent="0.25">
      <c r="A462" s="2"/>
      <c r="D462" s="2"/>
    </row>
    <row r="463" spans="1:4" x14ac:dyDescent="0.25">
      <c r="A463" s="2"/>
      <c r="D463" s="2"/>
    </row>
    <row r="464" spans="1:4" x14ac:dyDescent="0.25">
      <c r="A464" s="2"/>
      <c r="D464" s="2"/>
    </row>
    <row r="465" s="2" customFormat="1" x14ac:dyDescent="0.25"/>
    <row r="466" s="2" customFormat="1" x14ac:dyDescent="0.25"/>
    <row r="467" s="2" customFormat="1" x14ac:dyDescent="0.25"/>
    <row r="468" s="2" customFormat="1" x14ac:dyDescent="0.25"/>
    <row r="469" s="2" customFormat="1" x14ac:dyDescent="0.25"/>
    <row r="470" s="2" customFormat="1" x14ac:dyDescent="0.25"/>
    <row r="471" s="2" customFormat="1" x14ac:dyDescent="0.25"/>
    <row r="472" s="2" customFormat="1" x14ac:dyDescent="0.25"/>
    <row r="473" s="2" customFormat="1" x14ac:dyDescent="0.25"/>
    <row r="474" s="2" customFormat="1" x14ac:dyDescent="0.25"/>
    <row r="475" s="2" customFormat="1" x14ac:dyDescent="0.25"/>
    <row r="476" s="2" customFormat="1" x14ac:dyDescent="0.25"/>
    <row r="477" s="2" customFormat="1" x14ac:dyDescent="0.25"/>
    <row r="478" s="2" customFormat="1" x14ac:dyDescent="0.25"/>
    <row r="479" s="2" customFormat="1" x14ac:dyDescent="0.25"/>
    <row r="480" s="2" customFormat="1" x14ac:dyDescent="0.25"/>
    <row r="481" s="2" customFormat="1" x14ac:dyDescent="0.25"/>
    <row r="482" s="2" customFormat="1" x14ac:dyDescent="0.25"/>
  </sheetData>
  <sheetProtection selectLockedCells="1" autoFilter="0"/>
  <autoFilter ref="A2:D2" xr:uid="{00000000-0009-0000-0000-000000000000}"/>
  <pageMargins left="0.70866141732283472" right="0.70866141732283472" top="0.74803149606299213" bottom="0.74803149606299213" header="0.31496062992125984" footer="0.31496062992125984"/>
  <pageSetup paperSize="9" scale="24" fitToHeight="2" orientation="portrait" r:id="rId1"/>
  <headerFooter>
    <oddHeader>&amp;C&amp;"Calibri"&amp;10&amp;KFF8C00C2 - Confidential&amp;1#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BQ483"/>
  <sheetViews>
    <sheetView zoomScale="90" zoomScaleNormal="90" workbookViewId="0">
      <selection activeCell="BM4" sqref="BM4:BM449"/>
    </sheetView>
  </sheetViews>
  <sheetFormatPr baseColWidth="10" defaultColWidth="11.42578125" defaultRowHeight="15" x14ac:dyDescent="0.25"/>
  <cols>
    <col min="1" max="1" width="17.140625" style="35" bestFit="1" customWidth="1"/>
    <col min="2" max="2" width="12" style="35" bestFit="1" customWidth="1"/>
    <col min="3" max="3" width="11.5703125" style="35" bestFit="1" customWidth="1"/>
    <col min="4" max="4" width="24" style="35" bestFit="1" customWidth="1"/>
    <col min="5" max="5" width="19" style="35" bestFit="1" customWidth="1"/>
    <col min="6" max="6" width="19" style="35" customWidth="1"/>
    <col min="7" max="7" width="11.28515625" style="35" bestFit="1" customWidth="1"/>
    <col min="8" max="8" width="11.42578125" style="35"/>
    <col min="9" max="9" width="11.28515625" style="35" bestFit="1" customWidth="1"/>
    <col min="10" max="16384" width="11.42578125" style="35"/>
  </cols>
  <sheetData>
    <row r="1" spans="1:69" x14ac:dyDescent="0.25">
      <c r="J1" s="89" t="b">
        <f>SUM(J4:J711)=SUM(K4:K711)</f>
        <v>1</v>
      </c>
      <c r="K1" s="89"/>
      <c r="L1" s="83"/>
      <c r="M1" s="83"/>
      <c r="N1" s="89" t="b">
        <f>SUM(N4:N711)=SUM(O4:O711)</f>
        <v>1</v>
      </c>
      <c r="O1" s="89"/>
      <c r="P1" s="83"/>
      <c r="Q1" s="83"/>
      <c r="R1" s="89" t="b">
        <f>SUM(R4:R711)=SUM(S4:S711)</f>
        <v>1</v>
      </c>
      <c r="S1" s="89"/>
      <c r="T1" s="83"/>
      <c r="U1" s="83"/>
      <c r="V1" s="89" t="b">
        <f>SUM(V4:V711)=SUM(W4:W711)</f>
        <v>1</v>
      </c>
      <c r="W1" s="89"/>
      <c r="X1" s="83"/>
      <c r="Y1" s="83"/>
      <c r="Z1" s="89" t="b">
        <f>SUM(Z4:Z711)=SUM(AA4:AA711)</f>
        <v>1</v>
      </c>
      <c r="AA1" s="89"/>
      <c r="AB1" s="83"/>
      <c r="AC1" s="83"/>
      <c r="AD1" s="89" t="b">
        <f>SUM(AD4:AD711)=SUM(AE4:AE711)</f>
        <v>1</v>
      </c>
      <c r="AE1" s="89"/>
      <c r="AF1" s="83"/>
      <c r="AG1" s="83"/>
      <c r="AH1" s="89" t="b">
        <f>SUM(AH4:AH711)=SUM(AI4:AI711)</f>
        <v>1</v>
      </c>
      <c r="AI1" s="89"/>
      <c r="AJ1" s="83"/>
      <c r="AK1" s="83"/>
      <c r="AL1" s="89" t="b">
        <f>SUM(AL4:AL711)=SUM(AM4:AM711)</f>
        <v>0</v>
      </c>
      <c r="AM1" s="89"/>
      <c r="AN1" s="83"/>
      <c r="AO1" s="83"/>
      <c r="AP1" s="89" t="b">
        <f>SUM(AP4:AP711)=SUM(AQ4:AQ711)</f>
        <v>0</v>
      </c>
      <c r="AQ1" s="89"/>
    </row>
    <row r="2" spans="1:69" x14ac:dyDescent="0.25">
      <c r="J2" s="35" t="s">
        <v>245</v>
      </c>
      <c r="K2" s="35" t="s">
        <v>246</v>
      </c>
      <c r="N2" s="35" t="s">
        <v>245</v>
      </c>
      <c r="O2" s="35" t="s">
        <v>246</v>
      </c>
      <c r="R2" s="35" t="s">
        <v>245</v>
      </c>
      <c r="S2" s="35" t="s">
        <v>246</v>
      </c>
      <c r="V2" s="35" t="s">
        <v>245</v>
      </c>
      <c r="W2" s="35" t="s">
        <v>246</v>
      </c>
      <c r="Z2" s="35" t="s">
        <v>245</v>
      </c>
      <c r="AA2" s="35" t="s">
        <v>246</v>
      </c>
      <c r="AD2" s="35" t="s">
        <v>245</v>
      </c>
      <c r="AE2" s="35" t="s">
        <v>246</v>
      </c>
      <c r="AH2" s="35" t="s">
        <v>245</v>
      </c>
      <c r="AI2" s="35" t="s">
        <v>246</v>
      </c>
      <c r="AL2" s="35" t="s">
        <v>245</v>
      </c>
      <c r="AM2" s="35" t="s">
        <v>246</v>
      </c>
      <c r="AP2" s="35" t="s">
        <v>245</v>
      </c>
      <c r="AQ2" s="35" t="s">
        <v>246</v>
      </c>
    </row>
    <row r="3" spans="1:69" ht="48.75" customHeight="1" x14ac:dyDescent="0.25">
      <c r="A3" s="64" t="s">
        <v>247</v>
      </c>
      <c r="B3" s="65" t="s">
        <v>2</v>
      </c>
      <c r="C3" s="65" t="s">
        <v>248</v>
      </c>
      <c r="D3" s="65" t="s">
        <v>249</v>
      </c>
      <c r="E3" s="65" t="s">
        <v>250</v>
      </c>
      <c r="F3" s="65" t="s">
        <v>251</v>
      </c>
      <c r="G3" s="65" t="s">
        <v>5</v>
      </c>
      <c r="H3" s="65" t="s">
        <v>252</v>
      </c>
      <c r="I3" s="65" t="s">
        <v>253</v>
      </c>
      <c r="J3" s="66" t="s">
        <v>254</v>
      </c>
      <c r="K3" s="66" t="s">
        <v>254</v>
      </c>
      <c r="L3" s="66" t="str">
        <f>"Match"&amp;" "&amp;J3&amp;" "&amp;"joué"</f>
        <v>Match Champ 4 joué</v>
      </c>
      <c r="M3" s="66" t="str">
        <f>+"% Victoire"&amp;" "&amp;K3</f>
        <v>% Victoire Champ 4</v>
      </c>
      <c r="N3" s="65" t="s">
        <v>875</v>
      </c>
      <c r="O3" s="65" t="s">
        <v>875</v>
      </c>
      <c r="P3" s="66" t="str">
        <f>"Match"&amp;" "&amp;N3&amp;" "&amp;"joué"</f>
        <v>Match Champ 3 joué</v>
      </c>
      <c r="Q3" s="66" t="str">
        <f>+"% Victoire"&amp;" "&amp;O3</f>
        <v>% Victoire Champ 3</v>
      </c>
      <c r="R3" s="65" t="s">
        <v>255</v>
      </c>
      <c r="S3" s="65" t="s">
        <v>255</v>
      </c>
      <c r="T3" s="66" t="str">
        <f>"Match"&amp;" "&amp;R3&amp;" "&amp;"joué"</f>
        <v>Match Champ Jeune joué</v>
      </c>
      <c r="U3" s="66" t="str">
        <f>+"% Victoire"&amp;" "&amp;S3</f>
        <v>% Victoire Champ Jeune</v>
      </c>
      <c r="V3" s="65" t="s">
        <v>256</v>
      </c>
      <c r="W3" s="65" t="s">
        <v>256</v>
      </c>
      <c r="X3" s="66" t="str">
        <f>"Match"&amp;" "&amp;V3&amp;" "&amp;"joué"</f>
        <v>Match Départementaux joué</v>
      </c>
      <c r="Y3" s="66" t="str">
        <f>+"% Victoire"&amp;" "&amp;W3</f>
        <v>% Victoire Départementaux</v>
      </c>
      <c r="Z3" s="65" t="s">
        <v>257</v>
      </c>
      <c r="AA3" s="65" t="s">
        <v>257</v>
      </c>
      <c r="AB3" s="66" t="str">
        <f>"Match"&amp;" "&amp;Z3&amp;" "&amp;"joué"</f>
        <v>Match Régionaux joué</v>
      </c>
      <c r="AC3" s="66" t="str">
        <f>+"% Victoire"&amp;" "&amp;AA3</f>
        <v>% Victoire Régionaux</v>
      </c>
      <c r="AD3" s="65" t="s">
        <v>258</v>
      </c>
      <c r="AE3" s="65" t="s">
        <v>258</v>
      </c>
      <c r="AF3" s="66" t="str">
        <f>"Match"&amp;" "&amp;AD3&amp;" "&amp;"joué"</f>
        <v>Match Nationaux joué</v>
      </c>
      <c r="AG3" s="66" t="str">
        <f>+"% Victoire"&amp;" "&amp;AE3</f>
        <v>% Victoire Nationaux</v>
      </c>
      <c r="AH3" s="65" t="s">
        <v>259</v>
      </c>
      <c r="AI3" s="65" t="s">
        <v>259</v>
      </c>
      <c r="AJ3" s="66" t="str">
        <f>"Match"&amp;" "&amp;AH3&amp;" "&amp;"joué"</f>
        <v>Match Coupe départementale joué</v>
      </c>
      <c r="AK3" s="66" t="str">
        <f>+"% Victoire"&amp;" "&amp;AI3</f>
        <v>% Victoire Coupe départementale</v>
      </c>
      <c r="AL3" s="65" t="s">
        <v>260</v>
      </c>
      <c r="AM3" s="65" t="s">
        <v>260</v>
      </c>
      <c r="AN3" s="66" t="str">
        <f>"Match"&amp;" "&amp;AL3&amp;" "&amp;"joué"</f>
        <v>Match Coupe Nationale joué</v>
      </c>
      <c r="AO3" s="66" t="str">
        <f>+"% Victoire"&amp;" "&amp;AM3</f>
        <v>% Victoire Coupe Nationale</v>
      </c>
      <c r="AP3" s="65" t="s">
        <v>261</v>
      </c>
      <c r="AQ3" s="65" t="s">
        <v>261</v>
      </c>
      <c r="AR3" s="66" t="str">
        <f>"Match"&amp;" "&amp;AP3&amp;" "&amp;"joué"</f>
        <v>Match Tournois joué</v>
      </c>
      <c r="AS3" s="66" t="str">
        <f>+"% Victoire"&amp;" "&amp;AQ3</f>
        <v>% Victoire Tournois</v>
      </c>
      <c r="AT3" s="65" t="s">
        <v>262</v>
      </c>
      <c r="AU3" s="65" t="s">
        <v>263</v>
      </c>
      <c r="AV3" s="65" t="s">
        <v>264</v>
      </c>
      <c r="AW3" s="65" t="s">
        <v>265</v>
      </c>
      <c r="AX3" s="65" t="s">
        <v>266</v>
      </c>
      <c r="AY3" s="65" t="s">
        <v>267</v>
      </c>
      <c r="AZ3" s="65" t="s">
        <v>268</v>
      </c>
      <c r="BA3" s="65" t="s">
        <v>269</v>
      </c>
      <c r="BB3" s="65" t="s">
        <v>270</v>
      </c>
      <c r="BC3" s="65" t="s">
        <v>271</v>
      </c>
      <c r="BD3" s="35" t="s">
        <v>254</v>
      </c>
      <c r="BE3" s="35" t="s">
        <v>875</v>
      </c>
      <c r="BF3" s="35" t="s">
        <v>255</v>
      </c>
      <c r="BG3" s="35" t="s">
        <v>256</v>
      </c>
      <c r="BH3" s="35" t="s">
        <v>257</v>
      </c>
      <c r="BI3" s="35" t="s">
        <v>258</v>
      </c>
      <c r="BJ3" s="35" t="s">
        <v>259</v>
      </c>
      <c r="BK3" s="35" t="s">
        <v>260</v>
      </c>
      <c r="BL3" s="68" t="s">
        <v>261</v>
      </c>
      <c r="BM3" s="68" t="s">
        <v>645</v>
      </c>
      <c r="BN3" s="82" t="s">
        <v>709</v>
      </c>
      <c r="BO3" s="82" t="s">
        <v>710</v>
      </c>
      <c r="BP3" s="82" t="s">
        <v>711</v>
      </c>
      <c r="BQ3" s="82" t="s">
        <v>712</v>
      </c>
    </row>
    <row r="4" spans="1:69" x14ac:dyDescent="0.25">
      <c r="A4" s="35" t="s">
        <v>293</v>
      </c>
      <c r="B4" s="35" t="s">
        <v>1275</v>
      </c>
      <c r="C4" s="35">
        <v>87461760</v>
      </c>
      <c r="D4" s="35" t="s">
        <v>1263</v>
      </c>
      <c r="E4" s="35" t="s">
        <v>1276</v>
      </c>
      <c r="F4" s="35" t="s">
        <v>188</v>
      </c>
      <c r="G4" s="67">
        <v>762</v>
      </c>
      <c r="H4" s="67">
        <v>6.875</v>
      </c>
      <c r="I4" s="67">
        <v>769</v>
      </c>
      <c r="J4" s="35">
        <v>0</v>
      </c>
      <c r="K4" s="35">
        <v>0</v>
      </c>
      <c r="L4" s="35">
        <v>0</v>
      </c>
      <c r="M4" s="35">
        <v>0</v>
      </c>
      <c r="N4" s="35">
        <v>0</v>
      </c>
      <c r="O4" s="35">
        <v>0</v>
      </c>
      <c r="P4" s="35">
        <v>0</v>
      </c>
      <c r="Q4" s="35">
        <v>0</v>
      </c>
      <c r="R4" s="35">
        <v>0</v>
      </c>
      <c r="S4" s="35">
        <v>0</v>
      </c>
      <c r="T4" s="35">
        <v>0</v>
      </c>
      <c r="U4" s="35">
        <v>0</v>
      </c>
      <c r="V4" s="35">
        <v>0</v>
      </c>
      <c r="W4" s="35">
        <v>0</v>
      </c>
      <c r="X4" s="35">
        <v>0</v>
      </c>
      <c r="Y4" s="35">
        <v>0</v>
      </c>
      <c r="Z4" s="35">
        <v>0</v>
      </c>
      <c r="AA4" s="35">
        <v>0</v>
      </c>
      <c r="AB4" s="35">
        <v>0</v>
      </c>
      <c r="AC4" s="35">
        <v>0</v>
      </c>
      <c r="AD4" s="35">
        <v>0</v>
      </c>
      <c r="AE4" s="35">
        <v>0</v>
      </c>
      <c r="AF4" s="35">
        <v>0</v>
      </c>
      <c r="AG4" s="35">
        <v>0</v>
      </c>
      <c r="AH4" s="35">
        <v>0</v>
      </c>
      <c r="AI4" s="35">
        <v>0</v>
      </c>
      <c r="AJ4" s="35">
        <v>0</v>
      </c>
      <c r="AK4" s="35">
        <v>0</v>
      </c>
      <c r="AL4" s="35">
        <v>4</v>
      </c>
      <c r="AM4" s="35">
        <v>2</v>
      </c>
      <c r="AN4" s="35">
        <v>6</v>
      </c>
      <c r="AO4" s="35">
        <v>0.66666666666666663</v>
      </c>
      <c r="AP4" s="35">
        <v>4</v>
      </c>
      <c r="AQ4" s="35">
        <v>3</v>
      </c>
      <c r="AR4" s="35">
        <v>7</v>
      </c>
      <c r="AS4" s="35">
        <v>0.5714285714285714</v>
      </c>
      <c r="AT4" s="35">
        <v>8</v>
      </c>
      <c r="AU4" s="35">
        <v>27</v>
      </c>
      <c r="AV4" s="35">
        <v>112</v>
      </c>
      <c r="AW4" s="35">
        <v>28</v>
      </c>
      <c r="AX4" s="35">
        <v>28</v>
      </c>
      <c r="AY4" s="35">
        <v>133</v>
      </c>
      <c r="AZ4" s="35">
        <v>137</v>
      </c>
      <c r="BA4" s="35" t="s">
        <v>920</v>
      </c>
      <c r="BB4" s="35" t="s">
        <v>1277</v>
      </c>
      <c r="BC4" s="67">
        <v>6.875</v>
      </c>
      <c r="BD4" s="35">
        <v>0</v>
      </c>
      <c r="BE4" s="35">
        <v>0</v>
      </c>
      <c r="BF4" s="35">
        <v>0</v>
      </c>
      <c r="BG4" s="35">
        <v>0</v>
      </c>
      <c r="BH4" s="35">
        <v>0</v>
      </c>
      <c r="BI4" s="35">
        <v>0</v>
      </c>
      <c r="BJ4" s="35">
        <v>0</v>
      </c>
      <c r="BK4" s="35">
        <v>6.875</v>
      </c>
      <c r="BL4" s="35">
        <v>0</v>
      </c>
      <c r="BM4" s="35">
        <v>4</v>
      </c>
      <c r="BN4" s="35">
        <v>0</v>
      </c>
      <c r="BO4" s="35">
        <v>8</v>
      </c>
      <c r="BP4" s="35">
        <v>4</v>
      </c>
      <c r="BQ4" s="35">
        <v>1</v>
      </c>
    </row>
    <row r="5" spans="1:69" x14ac:dyDescent="0.25">
      <c r="A5" s="35" t="s">
        <v>293</v>
      </c>
      <c r="B5" s="35" t="s">
        <v>680</v>
      </c>
      <c r="C5" s="35">
        <v>97065885</v>
      </c>
      <c r="D5" s="35" t="s">
        <v>671</v>
      </c>
      <c r="E5" s="35" t="s">
        <v>366</v>
      </c>
      <c r="F5" s="35" t="s">
        <v>188</v>
      </c>
      <c r="G5" s="67">
        <v>799</v>
      </c>
      <c r="H5" s="67">
        <v>44.5</v>
      </c>
      <c r="I5" s="67">
        <v>844</v>
      </c>
      <c r="J5" s="35">
        <v>5</v>
      </c>
      <c r="K5" s="35">
        <v>3</v>
      </c>
      <c r="L5" s="35">
        <v>8</v>
      </c>
      <c r="M5" s="35">
        <v>0.625</v>
      </c>
      <c r="N5" s="35">
        <v>7</v>
      </c>
      <c r="O5" s="35">
        <v>2</v>
      </c>
      <c r="P5" s="35">
        <v>9</v>
      </c>
      <c r="Q5" s="35">
        <v>0.77777777777777779</v>
      </c>
      <c r="R5" s="35">
        <v>0</v>
      </c>
      <c r="S5" s="35">
        <v>0</v>
      </c>
      <c r="T5" s="35">
        <v>0</v>
      </c>
      <c r="U5" s="35">
        <v>0</v>
      </c>
      <c r="V5" s="35">
        <v>0</v>
      </c>
      <c r="W5" s="35">
        <v>0</v>
      </c>
      <c r="X5" s="35">
        <v>0</v>
      </c>
      <c r="Y5" s="35">
        <v>0</v>
      </c>
      <c r="Z5" s="35">
        <v>0</v>
      </c>
      <c r="AA5" s="35">
        <v>0</v>
      </c>
      <c r="AB5" s="35">
        <v>0</v>
      </c>
      <c r="AC5" s="35">
        <v>0</v>
      </c>
      <c r="AD5" s="35">
        <v>0</v>
      </c>
      <c r="AE5" s="35">
        <v>0</v>
      </c>
      <c r="AF5" s="35">
        <v>0</v>
      </c>
      <c r="AG5" s="35">
        <v>0</v>
      </c>
      <c r="AH5" s="35">
        <v>0</v>
      </c>
      <c r="AI5" s="35">
        <v>0</v>
      </c>
      <c r="AJ5" s="35">
        <v>0</v>
      </c>
      <c r="AK5" s="35">
        <v>0</v>
      </c>
      <c r="AL5" s="35">
        <v>0</v>
      </c>
      <c r="AM5" s="35">
        <v>0</v>
      </c>
      <c r="AN5" s="35">
        <v>0</v>
      </c>
      <c r="AO5" s="35">
        <v>0</v>
      </c>
      <c r="AP5" s="35">
        <v>0</v>
      </c>
      <c r="AQ5" s="35">
        <v>0</v>
      </c>
      <c r="AR5" s="35">
        <v>0</v>
      </c>
      <c r="AS5" s="35">
        <v>0</v>
      </c>
      <c r="AT5" s="35">
        <v>12</v>
      </c>
      <c r="AU5" s="35">
        <v>6</v>
      </c>
      <c r="AV5" s="35">
        <v>26</v>
      </c>
      <c r="AW5" s="35">
        <v>25</v>
      </c>
      <c r="AX5" s="35">
        <v>23</v>
      </c>
      <c r="AY5" s="35">
        <v>124</v>
      </c>
      <c r="AZ5" s="35">
        <v>112</v>
      </c>
      <c r="BA5" s="35" t="s">
        <v>536</v>
      </c>
      <c r="BB5" s="35" t="s">
        <v>681</v>
      </c>
      <c r="BC5" s="67">
        <v>44.5</v>
      </c>
      <c r="BD5" s="35">
        <v>20.5</v>
      </c>
      <c r="BE5" s="35">
        <v>24</v>
      </c>
      <c r="BF5" s="35">
        <v>0</v>
      </c>
      <c r="BG5" s="35">
        <v>0</v>
      </c>
      <c r="BH5" s="35">
        <v>0</v>
      </c>
      <c r="BI5" s="35">
        <v>0</v>
      </c>
      <c r="BJ5" s="35">
        <v>0</v>
      </c>
      <c r="BK5" s="35">
        <v>0</v>
      </c>
      <c r="BL5" s="35">
        <v>0</v>
      </c>
      <c r="BM5" s="35">
        <v>5</v>
      </c>
      <c r="BN5" s="35">
        <v>4</v>
      </c>
      <c r="BO5" s="35">
        <v>8</v>
      </c>
      <c r="BP5" s="35">
        <v>4</v>
      </c>
      <c r="BQ5" s="35">
        <v>1</v>
      </c>
    </row>
    <row r="6" spans="1:69" x14ac:dyDescent="0.25">
      <c r="A6" s="35" t="s">
        <v>293</v>
      </c>
      <c r="B6" s="35" t="s">
        <v>236</v>
      </c>
      <c r="C6" s="35">
        <v>87461743</v>
      </c>
      <c r="D6" s="35" t="s">
        <v>235</v>
      </c>
      <c r="E6" s="35" t="s">
        <v>530</v>
      </c>
      <c r="F6" s="35" t="s">
        <v>234</v>
      </c>
      <c r="G6" s="67">
        <v>500</v>
      </c>
      <c r="H6" s="67">
        <v>0</v>
      </c>
      <c r="I6" s="67">
        <v>500</v>
      </c>
      <c r="J6" s="35">
        <v>0</v>
      </c>
      <c r="K6" s="35">
        <v>0</v>
      </c>
      <c r="L6" s="35">
        <v>0</v>
      </c>
      <c r="M6" s="35">
        <v>0</v>
      </c>
      <c r="N6" s="35">
        <v>0</v>
      </c>
      <c r="O6" s="35">
        <v>0</v>
      </c>
      <c r="P6" s="35">
        <v>0</v>
      </c>
      <c r="Q6" s="35">
        <v>0</v>
      </c>
      <c r="R6" s="35">
        <v>0</v>
      </c>
      <c r="S6" s="35">
        <v>0</v>
      </c>
      <c r="T6" s="35">
        <v>0</v>
      </c>
      <c r="U6" s="35">
        <v>0</v>
      </c>
      <c r="V6" s="35">
        <v>0</v>
      </c>
      <c r="W6" s="35">
        <v>0</v>
      </c>
      <c r="X6" s="35">
        <v>0</v>
      </c>
      <c r="Y6" s="35">
        <v>0</v>
      </c>
      <c r="Z6" s="35">
        <v>0</v>
      </c>
      <c r="AA6" s="35">
        <v>0</v>
      </c>
      <c r="AB6" s="35">
        <v>0</v>
      </c>
      <c r="AC6" s="35">
        <v>0</v>
      </c>
      <c r="AD6" s="35">
        <v>0</v>
      </c>
      <c r="AE6" s="35">
        <v>0</v>
      </c>
      <c r="AF6" s="35">
        <v>0</v>
      </c>
      <c r="AG6" s="35">
        <v>0</v>
      </c>
      <c r="AH6" s="35">
        <v>0</v>
      </c>
      <c r="AI6" s="35">
        <v>0</v>
      </c>
      <c r="AJ6" s="35">
        <v>0</v>
      </c>
      <c r="AK6" s="35">
        <v>0</v>
      </c>
      <c r="AL6" s="35">
        <v>0</v>
      </c>
      <c r="AM6" s="35">
        <v>0</v>
      </c>
      <c r="AN6" s="35">
        <v>0</v>
      </c>
      <c r="AO6" s="35">
        <v>0</v>
      </c>
      <c r="AP6" s="35">
        <v>0</v>
      </c>
      <c r="AQ6" s="35">
        <v>0</v>
      </c>
      <c r="AR6" s="35">
        <v>0</v>
      </c>
      <c r="AS6" s="35">
        <v>0</v>
      </c>
      <c r="AT6" s="35">
        <v>0</v>
      </c>
      <c r="AU6" s="35">
        <v>2</v>
      </c>
      <c r="AV6" s="35">
        <v>156</v>
      </c>
      <c r="AW6" s="35">
        <v>2</v>
      </c>
      <c r="AX6" s="35">
        <v>3</v>
      </c>
      <c r="AY6" s="35">
        <v>232</v>
      </c>
      <c r="AZ6" s="35">
        <v>252</v>
      </c>
      <c r="BA6" s="35" t="s">
        <v>730</v>
      </c>
      <c r="BB6" s="35" t="s">
        <v>570</v>
      </c>
      <c r="BC6" s="67">
        <v>0</v>
      </c>
      <c r="BD6" s="35">
        <v>0</v>
      </c>
      <c r="BE6" s="35">
        <v>0</v>
      </c>
      <c r="BF6" s="35">
        <v>0</v>
      </c>
      <c r="BG6" s="35">
        <v>0</v>
      </c>
      <c r="BH6" s="35">
        <v>0</v>
      </c>
      <c r="BI6" s="35">
        <v>0</v>
      </c>
      <c r="BJ6" s="35">
        <v>0</v>
      </c>
      <c r="BK6" s="35">
        <v>0</v>
      </c>
      <c r="BL6" s="35">
        <v>0</v>
      </c>
      <c r="BM6" s="35">
        <v>0</v>
      </c>
      <c r="BN6" s="35">
        <v>0</v>
      </c>
      <c r="BO6" s="35">
        <v>0</v>
      </c>
      <c r="BP6" s="35">
        <v>0</v>
      </c>
      <c r="BQ6" s="35">
        <v>0</v>
      </c>
    </row>
    <row r="7" spans="1:69" x14ac:dyDescent="0.25">
      <c r="A7" s="35" t="s">
        <v>293</v>
      </c>
      <c r="B7" s="35" t="s">
        <v>921</v>
      </c>
      <c r="C7" s="35">
        <v>97085630</v>
      </c>
      <c r="D7" s="35" t="s">
        <v>922</v>
      </c>
      <c r="E7" s="35" t="s">
        <v>788</v>
      </c>
      <c r="F7" s="35" t="s">
        <v>188</v>
      </c>
      <c r="G7" s="67">
        <v>1040</v>
      </c>
      <c r="H7" s="67">
        <v>-32.125</v>
      </c>
      <c r="I7" s="67">
        <v>1008</v>
      </c>
      <c r="J7" s="35">
        <v>0</v>
      </c>
      <c r="K7" s="35">
        <v>4</v>
      </c>
      <c r="L7" s="35">
        <v>4</v>
      </c>
      <c r="M7" s="35">
        <v>0</v>
      </c>
      <c r="N7" s="35">
        <v>2</v>
      </c>
      <c r="O7" s="35">
        <v>4</v>
      </c>
      <c r="P7" s="35">
        <v>6</v>
      </c>
      <c r="Q7" s="35">
        <v>0.33333333333333331</v>
      </c>
      <c r="R7" s="35">
        <v>0</v>
      </c>
      <c r="S7" s="35">
        <v>0</v>
      </c>
      <c r="T7" s="35">
        <v>0</v>
      </c>
      <c r="U7" s="35">
        <v>0</v>
      </c>
      <c r="V7" s="35">
        <v>0</v>
      </c>
      <c r="W7" s="35">
        <v>0</v>
      </c>
      <c r="X7" s="35">
        <v>0</v>
      </c>
      <c r="Y7" s="35">
        <v>0</v>
      </c>
      <c r="Z7" s="35">
        <v>0</v>
      </c>
      <c r="AA7" s="35">
        <v>0</v>
      </c>
      <c r="AB7" s="35">
        <v>0</v>
      </c>
      <c r="AC7" s="35">
        <v>0</v>
      </c>
      <c r="AD7" s="35">
        <v>0</v>
      </c>
      <c r="AE7" s="35">
        <v>0</v>
      </c>
      <c r="AF7" s="35">
        <v>0</v>
      </c>
      <c r="AG7" s="35">
        <v>0</v>
      </c>
      <c r="AH7" s="35">
        <v>0</v>
      </c>
      <c r="AI7" s="35">
        <v>0</v>
      </c>
      <c r="AJ7" s="35">
        <v>0</v>
      </c>
      <c r="AK7" s="35">
        <v>0</v>
      </c>
      <c r="AL7" s="35">
        <v>2</v>
      </c>
      <c r="AM7" s="35">
        <v>12</v>
      </c>
      <c r="AN7" s="35">
        <v>14</v>
      </c>
      <c r="AO7" s="35">
        <v>0.14285714285714285</v>
      </c>
      <c r="AP7" s="35">
        <v>0</v>
      </c>
      <c r="AQ7" s="35">
        <v>0</v>
      </c>
      <c r="AR7" s="35">
        <v>0</v>
      </c>
      <c r="AS7" s="35">
        <v>0</v>
      </c>
      <c r="AT7" s="35">
        <v>4</v>
      </c>
      <c r="AU7" s="35">
        <v>80</v>
      </c>
      <c r="AV7" s="35">
        <v>432</v>
      </c>
      <c r="AW7" s="35">
        <v>15</v>
      </c>
      <c r="AX7" s="35">
        <v>16</v>
      </c>
      <c r="AY7" s="35">
        <v>66</v>
      </c>
      <c r="AZ7" s="35">
        <v>71</v>
      </c>
      <c r="BA7" s="35" t="s">
        <v>1332</v>
      </c>
      <c r="BB7" s="35" t="s">
        <v>924</v>
      </c>
      <c r="BC7" s="67">
        <v>-32.125</v>
      </c>
      <c r="BD7" s="35">
        <v>-12</v>
      </c>
      <c r="BE7" s="35">
        <v>8</v>
      </c>
      <c r="BF7" s="35">
        <v>0</v>
      </c>
      <c r="BG7" s="35">
        <v>0</v>
      </c>
      <c r="BH7" s="35">
        <v>0</v>
      </c>
      <c r="BI7" s="35">
        <v>0</v>
      </c>
      <c r="BJ7" s="35">
        <v>0</v>
      </c>
      <c r="BK7" s="35">
        <v>-28.125</v>
      </c>
      <c r="BL7" s="35">
        <v>0</v>
      </c>
      <c r="BM7" s="35">
        <v>2</v>
      </c>
      <c r="BN7" s="35">
        <v>2</v>
      </c>
      <c r="BO7" s="35">
        <v>2</v>
      </c>
      <c r="BP7" s="35">
        <v>17</v>
      </c>
      <c r="BQ7" s="35">
        <v>3</v>
      </c>
    </row>
    <row r="8" spans="1:69" x14ac:dyDescent="0.25">
      <c r="A8" s="35" t="s">
        <v>293</v>
      </c>
      <c r="B8" s="35" t="s">
        <v>1374</v>
      </c>
      <c r="C8" s="35">
        <v>87416166</v>
      </c>
      <c r="D8" s="35" t="s">
        <v>1375</v>
      </c>
      <c r="E8" s="35" t="s">
        <v>308</v>
      </c>
      <c r="F8" s="35" t="s">
        <v>125</v>
      </c>
      <c r="G8" s="67">
        <v>654</v>
      </c>
      <c r="H8" s="67">
        <v>8.75</v>
      </c>
      <c r="I8" s="67">
        <v>663</v>
      </c>
      <c r="J8" s="35">
        <v>1</v>
      </c>
      <c r="K8" s="35">
        <v>1</v>
      </c>
      <c r="L8" s="35">
        <v>2</v>
      </c>
      <c r="M8" s="35">
        <v>0.5</v>
      </c>
      <c r="N8" s="35">
        <v>0</v>
      </c>
      <c r="O8" s="35">
        <v>3</v>
      </c>
      <c r="P8" s="35">
        <v>3</v>
      </c>
      <c r="Q8" s="35">
        <v>0</v>
      </c>
      <c r="R8" s="35">
        <v>0</v>
      </c>
      <c r="S8" s="35">
        <v>0</v>
      </c>
      <c r="T8" s="35">
        <v>0</v>
      </c>
      <c r="U8" s="35">
        <v>0</v>
      </c>
      <c r="V8" s="35">
        <v>4</v>
      </c>
      <c r="W8" s="35">
        <v>2</v>
      </c>
      <c r="X8" s="35">
        <v>6</v>
      </c>
      <c r="Y8" s="35">
        <v>0.66666666666666663</v>
      </c>
      <c r="Z8" s="35">
        <v>0</v>
      </c>
      <c r="AA8" s="35">
        <v>0</v>
      </c>
      <c r="AB8" s="35">
        <v>0</v>
      </c>
      <c r="AC8" s="35">
        <v>0</v>
      </c>
      <c r="AD8" s="35">
        <v>0</v>
      </c>
      <c r="AE8" s="35">
        <v>0</v>
      </c>
      <c r="AF8" s="35">
        <v>0</v>
      </c>
      <c r="AG8" s="35">
        <v>0</v>
      </c>
      <c r="AH8" s="35">
        <v>0</v>
      </c>
      <c r="AI8" s="35">
        <v>0</v>
      </c>
      <c r="AJ8" s="35">
        <v>0</v>
      </c>
      <c r="AK8" s="35">
        <v>0</v>
      </c>
      <c r="AL8" s="35">
        <v>0</v>
      </c>
      <c r="AM8" s="35">
        <v>0</v>
      </c>
      <c r="AN8" s="35">
        <v>0</v>
      </c>
      <c r="AO8" s="35">
        <v>0</v>
      </c>
      <c r="AP8" s="35">
        <v>0</v>
      </c>
      <c r="AQ8" s="35">
        <v>0</v>
      </c>
      <c r="AR8" s="35">
        <v>0</v>
      </c>
      <c r="AS8" s="35">
        <v>0</v>
      </c>
      <c r="AT8" s="35">
        <v>5</v>
      </c>
      <c r="AU8" s="35">
        <v>1</v>
      </c>
      <c r="AV8" s="35">
        <v>97</v>
      </c>
      <c r="AW8" s="35">
        <v>8</v>
      </c>
      <c r="AX8" s="35">
        <v>8</v>
      </c>
      <c r="AY8" s="35">
        <v>170</v>
      </c>
      <c r="AZ8" s="35">
        <v>172</v>
      </c>
      <c r="BA8" s="35" t="s">
        <v>458</v>
      </c>
      <c r="BB8" s="35" t="s">
        <v>1376</v>
      </c>
      <c r="BC8" s="67">
        <v>8.75</v>
      </c>
      <c r="BD8" s="35">
        <v>3</v>
      </c>
      <c r="BE8" s="35">
        <v>-0.5</v>
      </c>
      <c r="BF8" s="35">
        <v>0</v>
      </c>
      <c r="BG8" s="35">
        <v>6.25</v>
      </c>
      <c r="BH8" s="35">
        <v>0</v>
      </c>
      <c r="BI8" s="35">
        <v>0</v>
      </c>
      <c r="BJ8" s="35">
        <v>0</v>
      </c>
      <c r="BK8" s="35">
        <v>0</v>
      </c>
      <c r="BL8" s="35">
        <v>0</v>
      </c>
      <c r="BM8" s="35">
        <v>4</v>
      </c>
      <c r="BN8" s="35">
        <v>0</v>
      </c>
      <c r="BO8" s="35">
        <v>5</v>
      </c>
      <c r="BP8" s="35">
        <v>5</v>
      </c>
      <c r="BQ8" s="35">
        <v>1</v>
      </c>
    </row>
    <row r="9" spans="1:69" x14ac:dyDescent="0.25">
      <c r="A9" s="35" t="s">
        <v>293</v>
      </c>
      <c r="B9" s="35" t="s">
        <v>37</v>
      </c>
      <c r="C9" s="35">
        <v>87421142</v>
      </c>
      <c r="D9" s="35" t="s">
        <v>36</v>
      </c>
      <c r="E9" s="35" t="s">
        <v>342</v>
      </c>
      <c r="F9" s="35" t="s">
        <v>35</v>
      </c>
      <c r="G9" s="67">
        <v>558</v>
      </c>
      <c r="H9" s="67">
        <v>24.375</v>
      </c>
      <c r="I9" s="67">
        <v>582</v>
      </c>
      <c r="J9" s="35">
        <v>4</v>
      </c>
      <c r="K9" s="35">
        <v>0</v>
      </c>
      <c r="L9" s="35">
        <v>4</v>
      </c>
      <c r="M9" s="35">
        <v>1</v>
      </c>
      <c r="N9" s="35">
        <v>3</v>
      </c>
      <c r="O9" s="35">
        <v>8</v>
      </c>
      <c r="P9" s="35">
        <v>11</v>
      </c>
      <c r="Q9" s="35">
        <v>0.27272727272727271</v>
      </c>
      <c r="R9" s="35">
        <v>0</v>
      </c>
      <c r="S9" s="35">
        <v>0</v>
      </c>
      <c r="T9" s="35">
        <v>0</v>
      </c>
      <c r="U9" s="35">
        <v>0</v>
      </c>
      <c r="V9" s="35">
        <v>2</v>
      </c>
      <c r="W9" s="35">
        <v>4</v>
      </c>
      <c r="X9" s="35">
        <v>6</v>
      </c>
      <c r="Y9" s="35">
        <v>0.33333333333333331</v>
      </c>
      <c r="Z9" s="35">
        <v>0</v>
      </c>
      <c r="AA9" s="35">
        <v>0</v>
      </c>
      <c r="AB9" s="35">
        <v>0</v>
      </c>
      <c r="AC9" s="35">
        <v>0</v>
      </c>
      <c r="AD9" s="35">
        <v>0</v>
      </c>
      <c r="AE9" s="35">
        <v>0</v>
      </c>
      <c r="AF9" s="35">
        <v>0</v>
      </c>
      <c r="AG9" s="35">
        <v>0</v>
      </c>
      <c r="AH9" s="35">
        <v>0</v>
      </c>
      <c r="AI9" s="35">
        <v>0</v>
      </c>
      <c r="AJ9" s="35">
        <v>0</v>
      </c>
      <c r="AK9" s="35">
        <v>0</v>
      </c>
      <c r="AL9" s="35">
        <v>0</v>
      </c>
      <c r="AM9" s="35">
        <v>0</v>
      </c>
      <c r="AN9" s="35">
        <v>0</v>
      </c>
      <c r="AO9" s="35">
        <v>0</v>
      </c>
      <c r="AP9" s="35">
        <v>0</v>
      </c>
      <c r="AQ9" s="35">
        <v>0</v>
      </c>
      <c r="AR9" s="35">
        <v>0</v>
      </c>
      <c r="AS9" s="35">
        <v>0</v>
      </c>
      <c r="AT9" s="35">
        <v>9</v>
      </c>
      <c r="AU9" s="35">
        <v>2</v>
      </c>
      <c r="AV9" s="35">
        <v>53</v>
      </c>
      <c r="AW9" s="35">
        <v>9</v>
      </c>
      <c r="AX9" s="35">
        <v>9</v>
      </c>
      <c r="AY9" s="35">
        <v>204</v>
      </c>
      <c r="AZ9" s="35">
        <v>204</v>
      </c>
      <c r="BA9" s="35" t="s">
        <v>581</v>
      </c>
      <c r="BB9" s="35" t="s">
        <v>369</v>
      </c>
      <c r="BC9" s="67">
        <v>24.375</v>
      </c>
      <c r="BD9" s="35">
        <v>21</v>
      </c>
      <c r="BE9" s="35">
        <v>1.5</v>
      </c>
      <c r="BF9" s="35">
        <v>0</v>
      </c>
      <c r="BG9" s="35">
        <v>1.875</v>
      </c>
      <c r="BH9" s="35">
        <v>0</v>
      </c>
      <c r="BI9" s="35">
        <v>0</v>
      </c>
      <c r="BJ9" s="35">
        <v>0</v>
      </c>
      <c r="BK9" s="35">
        <v>0</v>
      </c>
      <c r="BL9" s="35">
        <v>0</v>
      </c>
      <c r="BM9" s="35">
        <v>3</v>
      </c>
      <c r="BN9" s="35">
        <v>0</v>
      </c>
      <c r="BO9" s="35">
        <v>9</v>
      </c>
      <c r="BP9" s="35">
        <v>11</v>
      </c>
      <c r="BQ9" s="35">
        <v>1</v>
      </c>
    </row>
    <row r="10" spans="1:69" x14ac:dyDescent="0.25">
      <c r="A10" s="35" t="s">
        <v>293</v>
      </c>
      <c r="B10" s="35" t="s">
        <v>1377</v>
      </c>
      <c r="C10" s="35">
        <v>97092001</v>
      </c>
      <c r="D10" s="35" t="s">
        <v>1378</v>
      </c>
      <c r="E10" s="35" t="s">
        <v>297</v>
      </c>
      <c r="F10" s="35" t="s">
        <v>16</v>
      </c>
      <c r="G10" s="67">
        <v>500</v>
      </c>
      <c r="H10" s="67">
        <v>18</v>
      </c>
      <c r="I10" s="67">
        <v>518</v>
      </c>
      <c r="J10" s="35">
        <v>0</v>
      </c>
      <c r="K10" s="35">
        <v>0</v>
      </c>
      <c r="L10" s="35">
        <v>0</v>
      </c>
      <c r="M10" s="35">
        <v>0</v>
      </c>
      <c r="N10" s="35">
        <v>3</v>
      </c>
      <c r="O10" s="35">
        <v>0</v>
      </c>
      <c r="P10" s="35">
        <v>3</v>
      </c>
      <c r="Q10" s="35">
        <v>1</v>
      </c>
      <c r="R10" s="35">
        <v>0</v>
      </c>
      <c r="S10" s="35">
        <v>0</v>
      </c>
      <c r="T10" s="35">
        <v>0</v>
      </c>
      <c r="U10" s="35">
        <v>0</v>
      </c>
      <c r="V10" s="35">
        <v>0</v>
      </c>
      <c r="W10" s="35">
        <v>0</v>
      </c>
      <c r="X10" s="35">
        <v>0</v>
      </c>
      <c r="Y10" s="35">
        <v>0</v>
      </c>
      <c r="Z10" s="35">
        <v>0</v>
      </c>
      <c r="AA10" s="35">
        <v>0</v>
      </c>
      <c r="AB10" s="35">
        <v>0</v>
      </c>
      <c r="AC10" s="35">
        <v>0</v>
      </c>
      <c r="AD10" s="35">
        <v>0</v>
      </c>
      <c r="AE10" s="35">
        <v>0</v>
      </c>
      <c r="AF10" s="35">
        <v>0</v>
      </c>
      <c r="AG10" s="35">
        <v>0</v>
      </c>
      <c r="AH10" s="35">
        <v>0</v>
      </c>
      <c r="AI10" s="35">
        <v>0</v>
      </c>
      <c r="AJ10" s="35">
        <v>0</v>
      </c>
      <c r="AK10" s="35">
        <v>0</v>
      </c>
      <c r="AL10" s="35">
        <v>0</v>
      </c>
      <c r="AM10" s="35">
        <v>0</v>
      </c>
      <c r="AN10" s="35">
        <v>0</v>
      </c>
      <c r="AO10" s="35">
        <v>0</v>
      </c>
      <c r="AP10" s="35">
        <v>0</v>
      </c>
      <c r="AQ10" s="35">
        <v>0</v>
      </c>
      <c r="AR10" s="35">
        <v>0</v>
      </c>
      <c r="AS10" s="35">
        <v>0</v>
      </c>
      <c r="AT10" s="35">
        <v>3</v>
      </c>
      <c r="AU10" s="35">
        <v>5</v>
      </c>
      <c r="AV10" s="35">
        <v>64</v>
      </c>
      <c r="AW10" s="35">
        <v>9</v>
      </c>
      <c r="AX10" s="35">
        <v>8</v>
      </c>
      <c r="AY10" s="35">
        <v>232</v>
      </c>
      <c r="AZ10" s="35">
        <v>228</v>
      </c>
      <c r="BA10" s="35" t="s">
        <v>1283</v>
      </c>
      <c r="BB10" s="35" t="s">
        <v>1379</v>
      </c>
      <c r="BC10" s="67">
        <v>18</v>
      </c>
      <c r="BD10" s="35">
        <v>0</v>
      </c>
      <c r="BE10" s="35">
        <v>18</v>
      </c>
      <c r="BF10" s="35">
        <v>0</v>
      </c>
      <c r="BG10" s="35">
        <v>0</v>
      </c>
      <c r="BH10" s="35">
        <v>0</v>
      </c>
      <c r="BI10" s="35">
        <v>0</v>
      </c>
      <c r="BJ10" s="35">
        <v>0</v>
      </c>
      <c r="BK10" s="35">
        <v>0</v>
      </c>
      <c r="BL10" s="35">
        <v>0</v>
      </c>
      <c r="BM10" s="35">
        <v>3</v>
      </c>
      <c r="BN10" s="35">
        <v>0</v>
      </c>
      <c r="BO10" s="35">
        <v>3</v>
      </c>
      <c r="BP10" s="35">
        <v>0</v>
      </c>
      <c r="BQ10" s="35">
        <v>0</v>
      </c>
    </row>
    <row r="11" spans="1:69" x14ac:dyDescent="0.25">
      <c r="A11" s="35" t="s">
        <v>293</v>
      </c>
      <c r="B11" s="35" t="s">
        <v>1380</v>
      </c>
      <c r="C11" s="35">
        <v>87416310</v>
      </c>
      <c r="D11" s="35" t="s">
        <v>885</v>
      </c>
      <c r="E11" s="35" t="s">
        <v>306</v>
      </c>
      <c r="F11" s="35" t="s">
        <v>1381</v>
      </c>
      <c r="G11" s="67">
        <v>744</v>
      </c>
      <c r="H11" s="67">
        <v>37.75</v>
      </c>
      <c r="I11" s="67">
        <v>782</v>
      </c>
      <c r="J11" s="35">
        <v>4</v>
      </c>
      <c r="K11" s="35">
        <v>2</v>
      </c>
      <c r="L11" s="35">
        <v>6</v>
      </c>
      <c r="M11" s="35">
        <v>0.66666666666666663</v>
      </c>
      <c r="N11" s="35">
        <v>0</v>
      </c>
      <c r="O11" s="35">
        <v>0</v>
      </c>
      <c r="P11" s="35">
        <v>0</v>
      </c>
      <c r="Q11" s="35">
        <v>0</v>
      </c>
      <c r="R11" s="35">
        <v>0</v>
      </c>
      <c r="S11" s="35">
        <v>0</v>
      </c>
      <c r="T11" s="35">
        <v>0</v>
      </c>
      <c r="U11" s="35">
        <v>0</v>
      </c>
      <c r="V11" s="35">
        <v>3</v>
      </c>
      <c r="W11" s="35">
        <v>1</v>
      </c>
      <c r="X11" s="35">
        <v>4</v>
      </c>
      <c r="Y11" s="35">
        <v>0.75</v>
      </c>
      <c r="Z11" s="35">
        <v>0</v>
      </c>
      <c r="AA11" s="35">
        <v>0</v>
      </c>
      <c r="AB11" s="35">
        <v>0</v>
      </c>
      <c r="AC11" s="35">
        <v>0</v>
      </c>
      <c r="AD11" s="35">
        <v>0</v>
      </c>
      <c r="AE11" s="35">
        <v>0</v>
      </c>
      <c r="AF11" s="35">
        <v>0</v>
      </c>
      <c r="AG11" s="35">
        <v>0</v>
      </c>
      <c r="AH11" s="35">
        <v>0</v>
      </c>
      <c r="AI11" s="35">
        <v>0</v>
      </c>
      <c r="AJ11" s="35">
        <v>0</v>
      </c>
      <c r="AK11" s="35">
        <v>0</v>
      </c>
      <c r="AL11" s="35">
        <v>0</v>
      </c>
      <c r="AM11" s="35">
        <v>0</v>
      </c>
      <c r="AN11" s="35">
        <v>0</v>
      </c>
      <c r="AO11" s="35">
        <v>0</v>
      </c>
      <c r="AP11" s="35">
        <v>0</v>
      </c>
      <c r="AQ11" s="35">
        <v>0</v>
      </c>
      <c r="AR11" s="35">
        <v>0</v>
      </c>
      <c r="AS11" s="35">
        <v>0</v>
      </c>
      <c r="AT11" s="35">
        <v>7</v>
      </c>
      <c r="AU11" s="35">
        <v>1</v>
      </c>
      <c r="AV11" s="35">
        <v>35</v>
      </c>
      <c r="AW11" s="35">
        <v>2</v>
      </c>
      <c r="AX11" s="35">
        <v>2</v>
      </c>
      <c r="AY11" s="35">
        <v>141</v>
      </c>
      <c r="AZ11" s="35">
        <v>135</v>
      </c>
      <c r="BA11" s="35" t="s">
        <v>1382</v>
      </c>
      <c r="BB11" s="35" t="s">
        <v>1383</v>
      </c>
      <c r="BC11" s="67">
        <v>37.75</v>
      </c>
      <c r="BD11" s="35">
        <v>26.5</v>
      </c>
      <c r="BE11" s="35">
        <v>0</v>
      </c>
      <c r="BF11" s="35">
        <v>0</v>
      </c>
      <c r="BG11" s="35">
        <v>11.25</v>
      </c>
      <c r="BH11" s="35">
        <v>0</v>
      </c>
      <c r="BI11" s="35">
        <v>0</v>
      </c>
      <c r="BJ11" s="35">
        <v>0</v>
      </c>
      <c r="BK11" s="35">
        <v>0</v>
      </c>
      <c r="BL11" s="35">
        <v>0</v>
      </c>
      <c r="BM11" s="35">
        <v>5</v>
      </c>
      <c r="BN11" s="35">
        <v>4</v>
      </c>
      <c r="BO11" s="35">
        <v>3</v>
      </c>
      <c r="BP11" s="35">
        <v>2</v>
      </c>
      <c r="BQ11" s="35">
        <v>1</v>
      </c>
    </row>
    <row r="12" spans="1:69" x14ac:dyDescent="0.25">
      <c r="A12" s="35" t="s">
        <v>293</v>
      </c>
      <c r="B12" s="35" t="s">
        <v>896</v>
      </c>
      <c r="C12" s="35">
        <v>97081700</v>
      </c>
      <c r="D12" s="35" t="s">
        <v>885</v>
      </c>
      <c r="E12" s="35" t="s">
        <v>351</v>
      </c>
      <c r="F12" s="35" t="s">
        <v>188</v>
      </c>
      <c r="G12" s="67">
        <v>500</v>
      </c>
      <c r="H12" s="67">
        <v>0</v>
      </c>
      <c r="I12" s="67">
        <v>500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0</v>
      </c>
      <c r="P12" s="35">
        <v>0</v>
      </c>
      <c r="Q12" s="35">
        <v>0</v>
      </c>
      <c r="R12" s="35">
        <v>0</v>
      </c>
      <c r="S12" s="35">
        <v>0</v>
      </c>
      <c r="T12" s="35">
        <v>0</v>
      </c>
      <c r="U12" s="35">
        <v>0</v>
      </c>
      <c r="V12" s="35">
        <v>0</v>
      </c>
      <c r="W12" s="35">
        <v>0</v>
      </c>
      <c r="X12" s="35">
        <v>0</v>
      </c>
      <c r="Y12" s="35">
        <v>0</v>
      </c>
      <c r="Z12" s="35">
        <v>0</v>
      </c>
      <c r="AA12" s="35">
        <v>0</v>
      </c>
      <c r="AB12" s="35">
        <v>0</v>
      </c>
      <c r="AC12" s="35">
        <v>0</v>
      </c>
      <c r="AD12" s="35">
        <v>0</v>
      </c>
      <c r="AE12" s="35">
        <v>0</v>
      </c>
      <c r="AF12" s="35">
        <v>0</v>
      </c>
      <c r="AG12" s="35">
        <v>0</v>
      </c>
      <c r="AH12" s="35">
        <v>0</v>
      </c>
      <c r="AI12" s="35">
        <v>0</v>
      </c>
      <c r="AJ12" s="35">
        <v>0</v>
      </c>
      <c r="AK12" s="35">
        <v>0</v>
      </c>
      <c r="AL12" s="35">
        <v>0</v>
      </c>
      <c r="AM12" s="35">
        <v>0</v>
      </c>
      <c r="AN12" s="35">
        <v>0</v>
      </c>
      <c r="AO12" s="35">
        <v>0</v>
      </c>
      <c r="AP12" s="35">
        <v>0</v>
      </c>
      <c r="AQ12" s="35">
        <v>0</v>
      </c>
      <c r="AR12" s="35">
        <v>0</v>
      </c>
      <c r="AS12" s="35">
        <v>0</v>
      </c>
      <c r="AT12" s="35">
        <v>0</v>
      </c>
      <c r="AU12" s="35">
        <v>35</v>
      </c>
      <c r="AV12" s="35">
        <v>156</v>
      </c>
      <c r="AW12" s="35">
        <v>43</v>
      </c>
      <c r="AX12" s="35">
        <v>47</v>
      </c>
      <c r="AY12" s="35">
        <v>232</v>
      </c>
      <c r="AZ12" s="35">
        <v>252</v>
      </c>
      <c r="BA12" s="35" t="s">
        <v>1366</v>
      </c>
      <c r="BB12" s="35" t="s">
        <v>897</v>
      </c>
      <c r="BC12" s="67">
        <v>0</v>
      </c>
      <c r="BD12" s="35">
        <v>0</v>
      </c>
      <c r="BE12" s="35">
        <v>0</v>
      </c>
      <c r="BF12" s="35">
        <v>0</v>
      </c>
      <c r="BG12" s="35">
        <v>0</v>
      </c>
      <c r="BH12" s="35">
        <v>0</v>
      </c>
      <c r="BI12" s="35">
        <v>0</v>
      </c>
      <c r="BJ12" s="35">
        <v>0</v>
      </c>
      <c r="BK12" s="35">
        <v>0</v>
      </c>
      <c r="BL12" s="35">
        <v>0</v>
      </c>
      <c r="BM12" s="35">
        <v>0</v>
      </c>
      <c r="BN12" s="35">
        <v>0</v>
      </c>
      <c r="BO12" s="35">
        <v>0</v>
      </c>
      <c r="BP12" s="35">
        <v>0</v>
      </c>
      <c r="BQ12" s="35">
        <v>0</v>
      </c>
    </row>
    <row r="13" spans="1:69" x14ac:dyDescent="0.25">
      <c r="A13" s="35" t="s">
        <v>293</v>
      </c>
      <c r="B13" s="35" t="s">
        <v>926</v>
      </c>
      <c r="C13" s="35">
        <v>97086140</v>
      </c>
      <c r="D13" s="35" t="s">
        <v>927</v>
      </c>
      <c r="E13" s="35" t="s">
        <v>514</v>
      </c>
      <c r="F13" s="35" t="s">
        <v>188</v>
      </c>
      <c r="G13" s="67">
        <v>500</v>
      </c>
      <c r="H13" s="67">
        <v>0</v>
      </c>
      <c r="I13" s="67">
        <v>500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0</v>
      </c>
      <c r="AC13" s="35">
        <v>0</v>
      </c>
      <c r="AD13" s="35">
        <v>0</v>
      </c>
      <c r="AE13" s="35">
        <v>0</v>
      </c>
      <c r="AF13" s="35">
        <v>0</v>
      </c>
      <c r="AG13" s="35">
        <v>0</v>
      </c>
      <c r="AH13" s="35">
        <v>0</v>
      </c>
      <c r="AI13" s="35">
        <v>0</v>
      </c>
      <c r="AJ13" s="35">
        <v>0</v>
      </c>
      <c r="AK13" s="35">
        <v>0</v>
      </c>
      <c r="AL13" s="35">
        <v>0</v>
      </c>
      <c r="AM13" s="35">
        <v>0</v>
      </c>
      <c r="AN13" s="35">
        <v>0</v>
      </c>
      <c r="AO13" s="35">
        <v>0</v>
      </c>
      <c r="AP13" s="35">
        <v>0</v>
      </c>
      <c r="AQ13" s="35">
        <v>0</v>
      </c>
      <c r="AR13" s="35">
        <v>0</v>
      </c>
      <c r="AS13" s="35">
        <v>0</v>
      </c>
      <c r="AT13" s="35">
        <v>0</v>
      </c>
      <c r="AU13" s="35">
        <v>35</v>
      </c>
      <c r="AV13" s="35">
        <v>156</v>
      </c>
      <c r="AW13" s="35">
        <v>43</v>
      </c>
      <c r="AX13" s="35">
        <v>47</v>
      </c>
      <c r="AY13" s="35">
        <v>232</v>
      </c>
      <c r="AZ13" s="35">
        <v>252</v>
      </c>
      <c r="BA13" s="35" t="s">
        <v>1366</v>
      </c>
      <c r="BB13" s="35" t="s">
        <v>928</v>
      </c>
      <c r="BC13" s="67">
        <v>0</v>
      </c>
      <c r="BD13" s="35">
        <v>0</v>
      </c>
      <c r="BE13" s="35">
        <v>0</v>
      </c>
      <c r="BF13" s="35">
        <v>0</v>
      </c>
      <c r="BG13" s="35">
        <v>0</v>
      </c>
      <c r="BH13" s="35">
        <v>0</v>
      </c>
      <c r="BI13" s="35">
        <v>0</v>
      </c>
      <c r="BJ13" s="35">
        <v>0</v>
      </c>
      <c r="BK13" s="35">
        <v>0</v>
      </c>
      <c r="BL13" s="35">
        <v>0</v>
      </c>
      <c r="BM13" s="35">
        <v>0</v>
      </c>
      <c r="BN13" s="35">
        <v>0</v>
      </c>
      <c r="BO13" s="35">
        <v>0</v>
      </c>
      <c r="BP13" s="35">
        <v>0</v>
      </c>
      <c r="BQ13" s="35">
        <v>0</v>
      </c>
    </row>
    <row r="14" spans="1:69" x14ac:dyDescent="0.25">
      <c r="A14" s="35" t="s">
        <v>293</v>
      </c>
      <c r="B14" s="35" t="s">
        <v>127</v>
      </c>
      <c r="C14" s="35">
        <v>87423067</v>
      </c>
      <c r="D14" s="35" t="s">
        <v>126</v>
      </c>
      <c r="E14" s="35" t="s">
        <v>363</v>
      </c>
      <c r="F14" s="35" t="s">
        <v>125</v>
      </c>
      <c r="G14" s="67">
        <v>1309</v>
      </c>
      <c r="H14" s="67">
        <v>0</v>
      </c>
      <c r="I14" s="67">
        <v>1309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0</v>
      </c>
      <c r="AC14" s="35">
        <v>0</v>
      </c>
      <c r="AD14" s="35">
        <v>0</v>
      </c>
      <c r="AE14" s="35">
        <v>0</v>
      </c>
      <c r="AF14" s="35">
        <v>0</v>
      </c>
      <c r="AG14" s="35">
        <v>0</v>
      </c>
      <c r="AH14" s="35">
        <v>0</v>
      </c>
      <c r="AI14" s="35">
        <v>0</v>
      </c>
      <c r="AJ14" s="35">
        <v>0</v>
      </c>
      <c r="AK14" s="35">
        <v>0</v>
      </c>
      <c r="AL14" s="35">
        <v>0</v>
      </c>
      <c r="AM14" s="35">
        <v>0</v>
      </c>
      <c r="AN14" s="35">
        <v>0</v>
      </c>
      <c r="AO14" s="35">
        <v>0</v>
      </c>
      <c r="AP14" s="35">
        <v>0</v>
      </c>
      <c r="AQ14" s="35">
        <v>0</v>
      </c>
      <c r="AR14" s="35">
        <v>0</v>
      </c>
      <c r="AS14" s="35">
        <v>0</v>
      </c>
      <c r="AT14" s="35">
        <v>0</v>
      </c>
      <c r="AU14" s="35">
        <v>3</v>
      </c>
      <c r="AV14" s="35">
        <v>156</v>
      </c>
      <c r="AW14" s="35">
        <v>2</v>
      </c>
      <c r="AX14" s="35">
        <v>2</v>
      </c>
      <c r="AY14" s="35">
        <v>26</v>
      </c>
      <c r="AZ14" s="35">
        <v>25</v>
      </c>
      <c r="BA14" s="35" t="s">
        <v>609</v>
      </c>
      <c r="BB14" s="35" t="s">
        <v>449</v>
      </c>
      <c r="BC14" s="67">
        <v>0</v>
      </c>
      <c r="BD14" s="35">
        <v>0</v>
      </c>
      <c r="BE14" s="35">
        <v>0</v>
      </c>
      <c r="BF14" s="35">
        <v>0</v>
      </c>
      <c r="BG14" s="35">
        <v>0</v>
      </c>
      <c r="BH14" s="35">
        <v>0</v>
      </c>
      <c r="BI14" s="35">
        <v>0</v>
      </c>
      <c r="BJ14" s="35">
        <v>0</v>
      </c>
      <c r="BK14" s="35">
        <v>0</v>
      </c>
      <c r="BL14" s="35">
        <v>0</v>
      </c>
      <c r="BM14" s="35">
        <v>0</v>
      </c>
      <c r="BN14" s="35">
        <v>0</v>
      </c>
      <c r="BO14" s="35">
        <v>0</v>
      </c>
      <c r="BP14" s="35">
        <v>0</v>
      </c>
      <c r="BQ14" s="35">
        <v>0</v>
      </c>
    </row>
    <row r="15" spans="1:69" x14ac:dyDescent="0.25">
      <c r="A15" s="35" t="s">
        <v>293</v>
      </c>
      <c r="B15" s="35" t="s">
        <v>615</v>
      </c>
      <c r="C15" s="35">
        <v>97057992</v>
      </c>
      <c r="D15" s="35" t="s">
        <v>616</v>
      </c>
      <c r="E15" s="35" t="s">
        <v>396</v>
      </c>
      <c r="F15" s="35" t="s">
        <v>140</v>
      </c>
      <c r="G15" s="67">
        <v>1021</v>
      </c>
      <c r="H15" s="67">
        <v>5</v>
      </c>
      <c r="I15" s="67">
        <v>1026</v>
      </c>
      <c r="J15" s="35">
        <v>1</v>
      </c>
      <c r="K15" s="35">
        <v>3</v>
      </c>
      <c r="L15" s="35">
        <v>4</v>
      </c>
      <c r="M15" s="35">
        <v>0.25</v>
      </c>
      <c r="N15" s="35">
        <v>4</v>
      </c>
      <c r="O15" s="35">
        <v>2</v>
      </c>
      <c r="P15" s="35">
        <v>6</v>
      </c>
      <c r="Q15" s="35">
        <v>0.66666666666666663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35">
        <v>0</v>
      </c>
      <c r="AG15" s="35">
        <v>0</v>
      </c>
      <c r="AH15" s="35">
        <v>0</v>
      </c>
      <c r="AI15" s="35">
        <v>0</v>
      </c>
      <c r="AJ15" s="35">
        <v>0</v>
      </c>
      <c r="AK15" s="35">
        <v>0</v>
      </c>
      <c r="AL15" s="35">
        <v>0</v>
      </c>
      <c r="AM15" s="35">
        <v>0</v>
      </c>
      <c r="AN15" s="35">
        <v>0</v>
      </c>
      <c r="AO15" s="35">
        <v>0</v>
      </c>
      <c r="AP15" s="35">
        <v>0</v>
      </c>
      <c r="AQ15" s="35">
        <v>0</v>
      </c>
      <c r="AR15" s="35">
        <v>0</v>
      </c>
      <c r="AS15" s="35">
        <v>0</v>
      </c>
      <c r="AT15" s="35">
        <v>5</v>
      </c>
      <c r="AU15" s="35">
        <v>11</v>
      </c>
      <c r="AV15" s="35">
        <v>122</v>
      </c>
      <c r="AW15" s="35">
        <v>9</v>
      </c>
      <c r="AX15" s="35">
        <v>9</v>
      </c>
      <c r="AY15" s="35">
        <v>71</v>
      </c>
      <c r="AZ15" s="35">
        <v>68</v>
      </c>
      <c r="BA15" s="35" t="s">
        <v>472</v>
      </c>
      <c r="BB15" s="35" t="s">
        <v>617</v>
      </c>
      <c r="BC15" s="67">
        <v>5</v>
      </c>
      <c r="BD15" s="35">
        <v>3.5</v>
      </c>
      <c r="BE15" s="35">
        <v>1.5</v>
      </c>
      <c r="BF15" s="35">
        <v>0</v>
      </c>
      <c r="BG15" s="35">
        <v>0</v>
      </c>
      <c r="BH15" s="35">
        <v>0</v>
      </c>
      <c r="BI15" s="35">
        <v>0</v>
      </c>
      <c r="BJ15" s="35">
        <v>0</v>
      </c>
      <c r="BK15" s="35">
        <v>0</v>
      </c>
      <c r="BL15" s="35">
        <v>0</v>
      </c>
      <c r="BM15" s="35">
        <v>3</v>
      </c>
      <c r="BN15" s="35">
        <v>1</v>
      </c>
      <c r="BO15" s="35">
        <v>4</v>
      </c>
      <c r="BP15" s="35">
        <v>4</v>
      </c>
      <c r="BQ15" s="35">
        <v>1</v>
      </c>
    </row>
    <row r="16" spans="1:69" x14ac:dyDescent="0.25">
      <c r="A16" s="35" t="s">
        <v>293</v>
      </c>
      <c r="B16" s="35" t="s">
        <v>9</v>
      </c>
      <c r="C16" s="35">
        <v>51215116</v>
      </c>
      <c r="D16" s="35" t="s">
        <v>8</v>
      </c>
      <c r="E16" s="35" t="s">
        <v>304</v>
      </c>
      <c r="F16" s="35" t="s">
        <v>7</v>
      </c>
      <c r="G16" s="67">
        <v>500</v>
      </c>
      <c r="H16" s="67">
        <v>-27.375</v>
      </c>
      <c r="I16" s="67">
        <v>473</v>
      </c>
      <c r="J16" s="35">
        <v>1</v>
      </c>
      <c r="K16" s="35">
        <v>1</v>
      </c>
      <c r="L16" s="35">
        <v>2</v>
      </c>
      <c r="M16" s="35">
        <v>0.5</v>
      </c>
      <c r="N16" s="35">
        <v>0</v>
      </c>
      <c r="O16" s="35">
        <v>3</v>
      </c>
      <c r="P16" s="35">
        <v>3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35">
        <v>0</v>
      </c>
      <c r="W16" s="35">
        <v>7</v>
      </c>
      <c r="X16" s="35">
        <v>7</v>
      </c>
      <c r="Y16" s="35">
        <v>0</v>
      </c>
      <c r="Z16" s="35">
        <v>0</v>
      </c>
      <c r="AA16" s="35">
        <v>0</v>
      </c>
      <c r="AB16" s="35">
        <v>0</v>
      </c>
      <c r="AC16" s="35">
        <v>0</v>
      </c>
      <c r="AD16" s="35">
        <v>0</v>
      </c>
      <c r="AE16" s="35">
        <v>0</v>
      </c>
      <c r="AF16" s="35">
        <v>0</v>
      </c>
      <c r="AG16" s="35">
        <v>0</v>
      </c>
      <c r="AH16" s="35">
        <v>0</v>
      </c>
      <c r="AI16" s="35">
        <v>0</v>
      </c>
      <c r="AJ16" s="35">
        <v>0</v>
      </c>
      <c r="AK16" s="35">
        <v>0</v>
      </c>
      <c r="AL16" s="35">
        <v>0</v>
      </c>
      <c r="AM16" s="35">
        <v>0</v>
      </c>
      <c r="AN16" s="35">
        <v>0</v>
      </c>
      <c r="AO16" s="35">
        <v>0</v>
      </c>
      <c r="AP16" s="35">
        <v>0</v>
      </c>
      <c r="AQ16" s="35">
        <v>0</v>
      </c>
      <c r="AR16" s="35">
        <v>0</v>
      </c>
      <c r="AS16" s="35">
        <v>0</v>
      </c>
      <c r="AT16" s="35">
        <v>1</v>
      </c>
      <c r="AU16" s="35">
        <v>13</v>
      </c>
      <c r="AV16" s="35">
        <v>427</v>
      </c>
      <c r="AW16" s="35">
        <v>9</v>
      </c>
      <c r="AX16" s="35">
        <v>13</v>
      </c>
      <c r="AY16" s="35">
        <v>232</v>
      </c>
      <c r="AZ16" s="35">
        <v>252</v>
      </c>
      <c r="BA16" s="35" t="s">
        <v>321</v>
      </c>
      <c r="BB16" s="35" t="s">
        <v>305</v>
      </c>
      <c r="BC16" s="67">
        <v>-27.375</v>
      </c>
      <c r="BD16" s="35">
        <v>1</v>
      </c>
      <c r="BE16" s="35">
        <v>-9</v>
      </c>
      <c r="BF16" s="35">
        <v>0</v>
      </c>
      <c r="BG16" s="35">
        <v>-19.375</v>
      </c>
      <c r="BH16" s="35">
        <v>0</v>
      </c>
      <c r="BI16" s="35">
        <v>0</v>
      </c>
      <c r="BJ16" s="35">
        <v>0</v>
      </c>
      <c r="BK16" s="35">
        <v>0</v>
      </c>
      <c r="BL16" s="35">
        <v>0</v>
      </c>
      <c r="BM16" s="35">
        <v>1</v>
      </c>
      <c r="BN16" s="35">
        <v>0</v>
      </c>
      <c r="BO16" s="35">
        <v>1</v>
      </c>
      <c r="BP16" s="35">
        <v>11</v>
      </c>
      <c r="BQ16" s="35">
        <v>0</v>
      </c>
    </row>
    <row r="17" spans="1:69" x14ac:dyDescent="0.25">
      <c r="A17" s="35" t="s">
        <v>293</v>
      </c>
      <c r="B17" s="35" t="s">
        <v>339</v>
      </c>
      <c r="C17" s="35">
        <v>87426443</v>
      </c>
      <c r="D17" s="35" t="s">
        <v>156</v>
      </c>
      <c r="E17" s="35" t="s">
        <v>340</v>
      </c>
      <c r="F17" s="35" t="s">
        <v>16</v>
      </c>
      <c r="G17" s="67">
        <v>998</v>
      </c>
      <c r="H17" s="67">
        <v>6</v>
      </c>
      <c r="I17" s="67">
        <v>1004</v>
      </c>
      <c r="J17" s="35">
        <v>2</v>
      </c>
      <c r="K17" s="35">
        <v>0</v>
      </c>
      <c r="L17" s="35">
        <v>2</v>
      </c>
      <c r="M17" s="35">
        <v>1</v>
      </c>
      <c r="N17" s="35">
        <v>0</v>
      </c>
      <c r="O17" s="35">
        <v>0</v>
      </c>
      <c r="P17" s="35">
        <v>0</v>
      </c>
      <c r="Q17" s="35">
        <v>0</v>
      </c>
      <c r="R17" s="35">
        <v>0</v>
      </c>
      <c r="S17" s="35">
        <v>0</v>
      </c>
      <c r="T17" s="35">
        <v>0</v>
      </c>
      <c r="U17" s="35">
        <v>0</v>
      </c>
      <c r="V17" s="35">
        <v>0</v>
      </c>
      <c r="W17" s="35">
        <v>0</v>
      </c>
      <c r="X17" s="35">
        <v>0</v>
      </c>
      <c r="Y17" s="35">
        <v>0</v>
      </c>
      <c r="Z17" s="35">
        <v>0</v>
      </c>
      <c r="AA17" s="35">
        <v>0</v>
      </c>
      <c r="AB17" s="35">
        <v>0</v>
      </c>
      <c r="AC17" s="35">
        <v>0</v>
      </c>
      <c r="AD17" s="35">
        <v>0</v>
      </c>
      <c r="AE17" s="35">
        <v>0</v>
      </c>
      <c r="AF17" s="35">
        <v>0</v>
      </c>
      <c r="AG17" s="35">
        <v>0</v>
      </c>
      <c r="AH17" s="35">
        <v>0</v>
      </c>
      <c r="AI17" s="35">
        <v>0</v>
      </c>
      <c r="AJ17" s="35">
        <v>0</v>
      </c>
      <c r="AK17" s="35">
        <v>0</v>
      </c>
      <c r="AL17" s="35">
        <v>0</v>
      </c>
      <c r="AM17" s="35">
        <v>0</v>
      </c>
      <c r="AN17" s="35">
        <v>0</v>
      </c>
      <c r="AO17" s="35">
        <v>0</v>
      </c>
      <c r="AP17" s="35">
        <v>0</v>
      </c>
      <c r="AQ17" s="35">
        <v>0</v>
      </c>
      <c r="AR17" s="35">
        <v>0</v>
      </c>
      <c r="AS17" s="35">
        <v>0</v>
      </c>
      <c r="AT17" s="35">
        <v>2</v>
      </c>
      <c r="AU17" s="35">
        <v>6</v>
      </c>
      <c r="AV17" s="35">
        <v>116</v>
      </c>
      <c r="AW17" s="35">
        <v>2</v>
      </c>
      <c r="AX17" s="35">
        <v>1</v>
      </c>
      <c r="AY17" s="35">
        <v>75</v>
      </c>
      <c r="AZ17" s="35">
        <v>72</v>
      </c>
      <c r="BA17" s="35" t="s">
        <v>1319</v>
      </c>
      <c r="BB17" s="35" t="s">
        <v>341</v>
      </c>
      <c r="BC17" s="67">
        <v>6</v>
      </c>
      <c r="BD17" s="35">
        <v>6</v>
      </c>
      <c r="BE17" s="35">
        <v>0</v>
      </c>
      <c r="BF17" s="35">
        <v>0</v>
      </c>
      <c r="BG17" s="35">
        <v>0</v>
      </c>
      <c r="BH17" s="35">
        <v>0</v>
      </c>
      <c r="BI17" s="35">
        <v>0</v>
      </c>
      <c r="BJ17" s="35">
        <v>0</v>
      </c>
      <c r="BK17" s="35">
        <v>0</v>
      </c>
      <c r="BL17" s="35">
        <v>0</v>
      </c>
      <c r="BM17" s="35">
        <v>2</v>
      </c>
      <c r="BN17" s="35">
        <v>0</v>
      </c>
      <c r="BO17" s="35">
        <v>2</v>
      </c>
      <c r="BP17" s="35">
        <v>0</v>
      </c>
      <c r="BQ17" s="35">
        <v>0</v>
      </c>
    </row>
    <row r="18" spans="1:69" x14ac:dyDescent="0.25">
      <c r="A18" s="35" t="s">
        <v>293</v>
      </c>
      <c r="B18" s="35" t="s">
        <v>1384</v>
      </c>
      <c r="C18" s="35">
        <v>97094112</v>
      </c>
      <c r="D18" s="35" t="s">
        <v>1385</v>
      </c>
      <c r="E18" s="35" t="s">
        <v>353</v>
      </c>
      <c r="F18" s="35" t="s">
        <v>1386</v>
      </c>
      <c r="G18" s="67">
        <v>500</v>
      </c>
      <c r="H18" s="67">
        <v>0</v>
      </c>
      <c r="I18" s="67">
        <v>500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35">
        <v>0</v>
      </c>
      <c r="P18" s="35">
        <v>0</v>
      </c>
      <c r="Q18" s="35">
        <v>0</v>
      </c>
      <c r="R18" s="35">
        <v>0</v>
      </c>
      <c r="S18" s="35">
        <v>0</v>
      </c>
      <c r="T18" s="35">
        <v>0</v>
      </c>
      <c r="U18" s="35">
        <v>0</v>
      </c>
      <c r="V18" s="35">
        <v>0</v>
      </c>
      <c r="W18" s="35">
        <v>0</v>
      </c>
      <c r="X18" s="35">
        <v>0</v>
      </c>
      <c r="Y18" s="35">
        <v>0</v>
      </c>
      <c r="Z18" s="35">
        <v>0</v>
      </c>
      <c r="AA18" s="35">
        <v>0</v>
      </c>
      <c r="AB18" s="35">
        <v>0</v>
      </c>
      <c r="AC18" s="35">
        <v>0</v>
      </c>
      <c r="AD18" s="35">
        <v>0</v>
      </c>
      <c r="AE18" s="35">
        <v>0</v>
      </c>
      <c r="AF18" s="35">
        <v>0</v>
      </c>
      <c r="AG18" s="35">
        <v>0</v>
      </c>
      <c r="AH18" s="35">
        <v>0</v>
      </c>
      <c r="AI18" s="35">
        <v>0</v>
      </c>
      <c r="AJ18" s="35">
        <v>0</v>
      </c>
      <c r="AK18" s="35">
        <v>0</v>
      </c>
      <c r="AL18" s="35">
        <v>0</v>
      </c>
      <c r="AM18" s="35">
        <v>0</v>
      </c>
      <c r="AN18" s="35">
        <v>0</v>
      </c>
      <c r="AO18" s="35">
        <v>0</v>
      </c>
      <c r="AP18" s="35">
        <v>0</v>
      </c>
      <c r="AQ18" s="35">
        <v>0</v>
      </c>
      <c r="AR18" s="35">
        <v>0</v>
      </c>
      <c r="AS18" s="35">
        <v>0</v>
      </c>
      <c r="AT18" s="35">
        <v>0</v>
      </c>
      <c r="AU18" s="35">
        <v>1</v>
      </c>
      <c r="AV18" s="35">
        <v>156</v>
      </c>
      <c r="AW18" s="35">
        <v>1</v>
      </c>
      <c r="AX18" s="35">
        <v>1</v>
      </c>
      <c r="AY18" s="35">
        <v>232</v>
      </c>
      <c r="AZ18" s="35">
        <v>252</v>
      </c>
      <c r="BA18" s="35" t="s">
        <v>1387</v>
      </c>
      <c r="BB18" s="35" t="s">
        <v>1388</v>
      </c>
      <c r="BC18" s="67">
        <v>0</v>
      </c>
      <c r="BD18" s="35">
        <v>0</v>
      </c>
      <c r="BE18" s="35">
        <v>0</v>
      </c>
      <c r="BF18" s="35">
        <v>0</v>
      </c>
      <c r="BG18" s="35">
        <v>0</v>
      </c>
      <c r="BH18" s="35">
        <v>0</v>
      </c>
      <c r="BI18" s="35">
        <v>0</v>
      </c>
      <c r="BJ18" s="35">
        <v>0</v>
      </c>
      <c r="BK18" s="35">
        <v>0</v>
      </c>
      <c r="BL18" s="35">
        <v>0</v>
      </c>
      <c r="BM18" s="35">
        <v>0</v>
      </c>
      <c r="BN18" s="35">
        <v>0</v>
      </c>
      <c r="BO18" s="35">
        <v>0</v>
      </c>
      <c r="BP18" s="35">
        <v>0</v>
      </c>
      <c r="BQ18" s="35">
        <v>0</v>
      </c>
    </row>
    <row r="19" spans="1:69" x14ac:dyDescent="0.25">
      <c r="A19" s="35" t="s">
        <v>293</v>
      </c>
      <c r="B19" s="35" t="s">
        <v>18</v>
      </c>
      <c r="C19" s="35">
        <v>87461762</v>
      </c>
      <c r="D19" s="35" t="s">
        <v>17</v>
      </c>
      <c r="E19" s="35" t="s">
        <v>218</v>
      </c>
      <c r="F19" s="35" t="s">
        <v>16</v>
      </c>
      <c r="G19" s="67">
        <v>856</v>
      </c>
      <c r="H19" s="67">
        <v>54.75</v>
      </c>
      <c r="I19" s="67">
        <v>911</v>
      </c>
      <c r="J19" s="35">
        <v>1</v>
      </c>
      <c r="K19" s="35">
        <v>1</v>
      </c>
      <c r="L19" s="35">
        <v>2</v>
      </c>
      <c r="M19" s="35">
        <v>0.5</v>
      </c>
      <c r="N19" s="35">
        <v>8</v>
      </c>
      <c r="O19" s="35">
        <v>1</v>
      </c>
      <c r="P19" s="35">
        <v>9</v>
      </c>
      <c r="Q19" s="35">
        <v>0.88888888888888884</v>
      </c>
      <c r="R19" s="35">
        <v>0</v>
      </c>
      <c r="S19" s="35">
        <v>0</v>
      </c>
      <c r="T19" s="35">
        <v>0</v>
      </c>
      <c r="U19" s="35">
        <v>0</v>
      </c>
      <c r="V19" s="35">
        <v>3</v>
      </c>
      <c r="W19" s="35">
        <v>0</v>
      </c>
      <c r="X19" s="35">
        <v>3</v>
      </c>
      <c r="Y19" s="35">
        <v>1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5">
        <v>0</v>
      </c>
      <c r="AF19" s="35">
        <v>0</v>
      </c>
      <c r="AG19" s="35">
        <v>0</v>
      </c>
      <c r="AH19" s="35">
        <v>0</v>
      </c>
      <c r="AI19" s="35">
        <v>0</v>
      </c>
      <c r="AJ19" s="35">
        <v>0</v>
      </c>
      <c r="AK19" s="35">
        <v>0</v>
      </c>
      <c r="AL19" s="35">
        <v>6</v>
      </c>
      <c r="AM19" s="35">
        <v>10</v>
      </c>
      <c r="AN19" s="35">
        <v>16</v>
      </c>
      <c r="AO19" s="35">
        <v>0.375</v>
      </c>
      <c r="AP19" s="35">
        <v>0</v>
      </c>
      <c r="AQ19" s="35">
        <v>0</v>
      </c>
      <c r="AR19" s="35">
        <v>0</v>
      </c>
      <c r="AS19" s="35">
        <v>0</v>
      </c>
      <c r="AT19" s="35">
        <v>18</v>
      </c>
      <c r="AU19" s="35">
        <v>1</v>
      </c>
      <c r="AV19" s="35">
        <v>13</v>
      </c>
      <c r="AW19" s="35">
        <v>3</v>
      </c>
      <c r="AX19" s="35">
        <v>3</v>
      </c>
      <c r="AY19" s="35">
        <v>109</v>
      </c>
      <c r="AZ19" s="35">
        <v>96</v>
      </c>
      <c r="BA19" s="35" t="s">
        <v>343</v>
      </c>
      <c r="BB19" s="35" t="s">
        <v>566</v>
      </c>
      <c r="BC19" s="67">
        <v>54.75</v>
      </c>
      <c r="BD19" s="35">
        <v>3</v>
      </c>
      <c r="BE19" s="35">
        <v>23</v>
      </c>
      <c r="BF19" s="35">
        <v>0</v>
      </c>
      <c r="BG19" s="35">
        <v>8.75</v>
      </c>
      <c r="BH19" s="35">
        <v>0</v>
      </c>
      <c r="BI19" s="35">
        <v>0</v>
      </c>
      <c r="BJ19" s="35">
        <v>0</v>
      </c>
      <c r="BK19" s="35">
        <v>20</v>
      </c>
      <c r="BL19" s="35">
        <v>0</v>
      </c>
      <c r="BM19" s="35">
        <v>6</v>
      </c>
      <c r="BN19" s="35">
        <v>4</v>
      </c>
      <c r="BO19" s="35">
        <v>14</v>
      </c>
      <c r="BP19" s="35">
        <v>11</v>
      </c>
      <c r="BQ19" s="35">
        <v>1</v>
      </c>
    </row>
    <row r="20" spans="1:69" x14ac:dyDescent="0.25">
      <c r="A20" s="35" t="s">
        <v>293</v>
      </c>
      <c r="B20" s="35" t="s">
        <v>19</v>
      </c>
      <c r="C20" s="35">
        <v>87459666</v>
      </c>
      <c r="D20" s="35" t="s">
        <v>17</v>
      </c>
      <c r="E20" s="35" t="s">
        <v>330</v>
      </c>
      <c r="F20" s="35" t="s">
        <v>16</v>
      </c>
      <c r="G20" s="67">
        <v>1042</v>
      </c>
      <c r="H20" s="67">
        <v>-53.375</v>
      </c>
      <c r="I20" s="67">
        <v>989</v>
      </c>
      <c r="J20" s="35">
        <v>4</v>
      </c>
      <c r="K20" s="35">
        <v>2</v>
      </c>
      <c r="L20" s="35">
        <v>6</v>
      </c>
      <c r="M20" s="35">
        <v>0.66666666666666663</v>
      </c>
      <c r="N20" s="35">
        <v>8</v>
      </c>
      <c r="O20" s="35">
        <v>1</v>
      </c>
      <c r="P20" s="35">
        <v>9</v>
      </c>
      <c r="Q20" s="35">
        <v>0.88888888888888884</v>
      </c>
      <c r="R20" s="35">
        <v>0</v>
      </c>
      <c r="S20" s="35">
        <v>0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0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  <c r="AE20" s="35">
        <v>0</v>
      </c>
      <c r="AF20" s="35">
        <v>0</v>
      </c>
      <c r="AG20" s="35">
        <v>0</v>
      </c>
      <c r="AH20" s="35">
        <v>0</v>
      </c>
      <c r="AI20" s="35">
        <v>0</v>
      </c>
      <c r="AJ20" s="35">
        <v>0</v>
      </c>
      <c r="AK20" s="35">
        <v>0</v>
      </c>
      <c r="AL20" s="35">
        <v>5</v>
      </c>
      <c r="AM20" s="35">
        <v>11</v>
      </c>
      <c r="AN20" s="35">
        <v>16</v>
      </c>
      <c r="AO20" s="35">
        <v>0.3125</v>
      </c>
      <c r="AP20" s="35">
        <v>0</v>
      </c>
      <c r="AQ20" s="35">
        <v>0</v>
      </c>
      <c r="AR20" s="35">
        <v>0</v>
      </c>
      <c r="AS20" s="35">
        <v>0</v>
      </c>
      <c r="AT20" s="35">
        <v>17</v>
      </c>
      <c r="AU20" s="35">
        <v>12</v>
      </c>
      <c r="AV20" s="35">
        <v>445</v>
      </c>
      <c r="AW20" s="35">
        <v>1</v>
      </c>
      <c r="AX20" s="35">
        <v>2</v>
      </c>
      <c r="AY20" s="35">
        <v>65</v>
      </c>
      <c r="AZ20" s="35">
        <v>76</v>
      </c>
      <c r="BA20" s="35" t="s">
        <v>1389</v>
      </c>
      <c r="BB20" s="35" t="s">
        <v>332</v>
      </c>
      <c r="BC20" s="67">
        <v>-53.375</v>
      </c>
      <c r="BD20" s="35">
        <v>-1.5</v>
      </c>
      <c r="BE20" s="35">
        <v>-2.5</v>
      </c>
      <c r="BF20" s="35">
        <v>0</v>
      </c>
      <c r="BG20" s="35">
        <v>0</v>
      </c>
      <c r="BH20" s="35">
        <v>0</v>
      </c>
      <c r="BI20" s="35">
        <v>0</v>
      </c>
      <c r="BJ20" s="35">
        <v>0</v>
      </c>
      <c r="BK20" s="35">
        <v>-49.375</v>
      </c>
      <c r="BL20" s="35">
        <v>0</v>
      </c>
      <c r="BM20" s="35">
        <v>7</v>
      </c>
      <c r="BN20" s="35">
        <v>1</v>
      </c>
      <c r="BO20" s="35">
        <v>16</v>
      </c>
      <c r="BP20" s="35">
        <v>7</v>
      </c>
      <c r="BQ20" s="35">
        <v>7</v>
      </c>
    </row>
    <row r="21" spans="1:69" x14ac:dyDescent="0.25">
      <c r="A21" s="35" t="s">
        <v>293</v>
      </c>
      <c r="B21" s="35" t="s">
        <v>930</v>
      </c>
      <c r="C21" s="35">
        <v>55333586</v>
      </c>
      <c r="D21" s="35" t="s">
        <v>931</v>
      </c>
      <c r="E21" s="35" t="s">
        <v>564</v>
      </c>
      <c r="F21" s="35" t="s">
        <v>221</v>
      </c>
      <c r="G21" s="67">
        <v>715</v>
      </c>
      <c r="H21" s="67">
        <v>0</v>
      </c>
      <c r="I21" s="67">
        <v>715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5">
        <v>0</v>
      </c>
      <c r="P21" s="35">
        <v>0</v>
      </c>
      <c r="Q21" s="35">
        <v>0</v>
      </c>
      <c r="R21" s="35">
        <v>0</v>
      </c>
      <c r="S21" s="35">
        <v>0</v>
      </c>
      <c r="T21" s="35">
        <v>0</v>
      </c>
      <c r="U21" s="35">
        <v>0</v>
      </c>
      <c r="V21" s="35">
        <v>0</v>
      </c>
      <c r="W21" s="35">
        <v>0</v>
      </c>
      <c r="X21" s="35">
        <v>0</v>
      </c>
      <c r="Y21" s="35">
        <v>0</v>
      </c>
      <c r="Z21" s="35">
        <v>0</v>
      </c>
      <c r="AA21" s="35">
        <v>0</v>
      </c>
      <c r="AB21" s="35">
        <v>0</v>
      </c>
      <c r="AC21" s="35">
        <v>0</v>
      </c>
      <c r="AD21" s="35">
        <v>0</v>
      </c>
      <c r="AE21" s="35">
        <v>0</v>
      </c>
      <c r="AF21" s="35">
        <v>0</v>
      </c>
      <c r="AG21" s="35">
        <v>0</v>
      </c>
      <c r="AH21" s="35">
        <v>0</v>
      </c>
      <c r="AI21" s="35">
        <v>0</v>
      </c>
      <c r="AJ21" s="35">
        <v>0</v>
      </c>
      <c r="AK21" s="35">
        <v>0</v>
      </c>
      <c r="AL21" s="35">
        <v>0</v>
      </c>
      <c r="AM21" s="35">
        <v>0</v>
      </c>
      <c r="AN21" s="35">
        <v>0</v>
      </c>
      <c r="AO21" s="35">
        <v>0</v>
      </c>
      <c r="AP21" s="35">
        <v>0</v>
      </c>
      <c r="AQ21" s="35">
        <v>0</v>
      </c>
      <c r="AR21" s="35">
        <v>0</v>
      </c>
      <c r="AS21" s="35">
        <v>0</v>
      </c>
      <c r="AT21" s="35">
        <v>0</v>
      </c>
      <c r="AU21" s="35">
        <v>5</v>
      </c>
      <c r="AV21" s="35">
        <v>156</v>
      </c>
      <c r="AW21" s="35">
        <v>4</v>
      </c>
      <c r="AX21" s="35">
        <v>5</v>
      </c>
      <c r="AY21" s="35">
        <v>152</v>
      </c>
      <c r="AZ21" s="35">
        <v>155</v>
      </c>
      <c r="BA21" s="35" t="s">
        <v>607</v>
      </c>
      <c r="BB21" s="35" t="s">
        <v>932</v>
      </c>
      <c r="BC21" s="67">
        <v>0</v>
      </c>
      <c r="BD21" s="35">
        <v>0</v>
      </c>
      <c r="BE21" s="35">
        <v>0</v>
      </c>
      <c r="BF21" s="35">
        <v>0</v>
      </c>
      <c r="BG21" s="35">
        <v>0</v>
      </c>
      <c r="BH21" s="35">
        <v>0</v>
      </c>
      <c r="BI21" s="35">
        <v>0</v>
      </c>
      <c r="BJ21" s="35">
        <v>0</v>
      </c>
      <c r="BK21" s="35">
        <v>0</v>
      </c>
      <c r="BL21" s="35">
        <v>0</v>
      </c>
      <c r="BM21" s="35">
        <v>0</v>
      </c>
      <c r="BN21" s="35">
        <v>0</v>
      </c>
      <c r="BO21" s="35">
        <v>0</v>
      </c>
      <c r="BP21" s="35">
        <v>0</v>
      </c>
      <c r="BQ21" s="35">
        <v>0</v>
      </c>
    </row>
    <row r="22" spans="1:69" x14ac:dyDescent="0.25">
      <c r="A22" s="35" t="s">
        <v>293</v>
      </c>
      <c r="B22" s="35" t="s">
        <v>1390</v>
      </c>
      <c r="C22" s="35">
        <v>87447300</v>
      </c>
      <c r="D22" s="35" t="s">
        <v>1391</v>
      </c>
      <c r="E22" s="35" t="s">
        <v>1392</v>
      </c>
      <c r="F22" s="35" t="s">
        <v>155</v>
      </c>
      <c r="G22" s="67">
        <v>500</v>
      </c>
      <c r="H22" s="67">
        <v>0</v>
      </c>
      <c r="I22" s="67">
        <v>500</v>
      </c>
      <c r="J22" s="35">
        <v>0</v>
      </c>
      <c r="K22" s="35">
        <v>0</v>
      </c>
      <c r="L22" s="35">
        <v>0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5">
        <v>0</v>
      </c>
      <c r="AF22" s="35">
        <v>0</v>
      </c>
      <c r="AG22" s="35">
        <v>0</v>
      </c>
      <c r="AH22" s="35">
        <v>0</v>
      </c>
      <c r="AI22" s="35">
        <v>0</v>
      </c>
      <c r="AJ22" s="35">
        <v>0</v>
      </c>
      <c r="AK22" s="35">
        <v>0</v>
      </c>
      <c r="AL22" s="35">
        <v>0</v>
      </c>
      <c r="AM22" s="35">
        <v>0</v>
      </c>
      <c r="AN22" s="35">
        <v>0</v>
      </c>
      <c r="AO22" s="35">
        <v>0</v>
      </c>
      <c r="AP22" s="35">
        <v>0</v>
      </c>
      <c r="AQ22" s="35">
        <v>0</v>
      </c>
      <c r="AR22" s="35">
        <v>0</v>
      </c>
      <c r="AS22" s="35">
        <v>0</v>
      </c>
      <c r="AT22" s="35">
        <v>0</v>
      </c>
      <c r="AU22" s="35">
        <v>16</v>
      </c>
      <c r="AV22" s="35">
        <v>156</v>
      </c>
      <c r="AW22" s="35">
        <v>21</v>
      </c>
      <c r="AX22" s="35">
        <v>25</v>
      </c>
      <c r="AY22" s="35">
        <v>232</v>
      </c>
      <c r="AZ22" s="35">
        <v>252</v>
      </c>
      <c r="BA22" s="35" t="s">
        <v>1039</v>
      </c>
      <c r="BB22" s="35" t="s">
        <v>1393</v>
      </c>
      <c r="BC22" s="67">
        <v>0</v>
      </c>
      <c r="BD22" s="35">
        <v>0</v>
      </c>
      <c r="BE22" s="35">
        <v>0</v>
      </c>
      <c r="BF22" s="35">
        <v>0</v>
      </c>
      <c r="BG22" s="35">
        <v>0</v>
      </c>
      <c r="BH22" s="35">
        <v>0</v>
      </c>
      <c r="BI22" s="35">
        <v>0</v>
      </c>
      <c r="BJ22" s="35">
        <v>0</v>
      </c>
      <c r="BK22" s="35">
        <v>0</v>
      </c>
      <c r="BL22" s="35">
        <v>0</v>
      </c>
      <c r="BM22" s="35">
        <v>0</v>
      </c>
      <c r="BN22" s="35">
        <v>0</v>
      </c>
      <c r="BO22" s="35">
        <v>0</v>
      </c>
      <c r="BP22" s="35">
        <v>0</v>
      </c>
      <c r="BQ22" s="35">
        <v>0</v>
      </c>
    </row>
    <row r="23" spans="1:69" x14ac:dyDescent="0.25">
      <c r="A23" s="35" t="s">
        <v>293</v>
      </c>
      <c r="B23" s="35" t="s">
        <v>933</v>
      </c>
      <c r="C23" s="35">
        <v>87425016</v>
      </c>
      <c r="D23" s="35" t="s">
        <v>104</v>
      </c>
      <c r="E23" s="35" t="s">
        <v>352</v>
      </c>
      <c r="F23" s="35" t="s">
        <v>103</v>
      </c>
      <c r="G23" s="67">
        <v>890</v>
      </c>
      <c r="H23" s="67">
        <v>-1</v>
      </c>
      <c r="I23" s="67">
        <v>889</v>
      </c>
      <c r="J23" s="35">
        <v>0</v>
      </c>
      <c r="K23" s="35">
        <v>2</v>
      </c>
      <c r="L23" s="35">
        <v>2</v>
      </c>
      <c r="M23" s="35">
        <v>0</v>
      </c>
      <c r="N23" s="35">
        <v>0</v>
      </c>
      <c r="O23" s="35">
        <v>0</v>
      </c>
      <c r="P23" s="35">
        <v>0</v>
      </c>
      <c r="Q23" s="35">
        <v>0</v>
      </c>
      <c r="R23" s="35">
        <v>0</v>
      </c>
      <c r="S23" s="35">
        <v>0</v>
      </c>
      <c r="T23" s="35">
        <v>0</v>
      </c>
      <c r="U23" s="35">
        <v>0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0</v>
      </c>
      <c r="AC23" s="35">
        <v>0</v>
      </c>
      <c r="AD23" s="35">
        <v>0</v>
      </c>
      <c r="AE23" s="35">
        <v>0</v>
      </c>
      <c r="AF23" s="35">
        <v>0</v>
      </c>
      <c r="AG23" s="35">
        <v>0</v>
      </c>
      <c r="AH23" s="35">
        <v>0</v>
      </c>
      <c r="AI23" s="35">
        <v>0</v>
      </c>
      <c r="AJ23" s="35">
        <v>0</v>
      </c>
      <c r="AK23" s="35">
        <v>0</v>
      </c>
      <c r="AL23" s="35">
        <v>0</v>
      </c>
      <c r="AM23" s="35">
        <v>0</v>
      </c>
      <c r="AN23" s="35">
        <v>0</v>
      </c>
      <c r="AO23" s="35">
        <v>0</v>
      </c>
      <c r="AP23" s="35">
        <v>0</v>
      </c>
      <c r="AQ23" s="35">
        <v>0</v>
      </c>
      <c r="AR23" s="35">
        <v>0</v>
      </c>
      <c r="AS23" s="35">
        <v>0</v>
      </c>
      <c r="AT23" s="35">
        <v>0</v>
      </c>
      <c r="AU23" s="35">
        <v>34</v>
      </c>
      <c r="AV23" s="35">
        <v>325</v>
      </c>
      <c r="AW23" s="35">
        <v>6</v>
      </c>
      <c r="AX23" s="35">
        <v>6</v>
      </c>
      <c r="AY23" s="35">
        <v>99</v>
      </c>
      <c r="AZ23" s="35">
        <v>102</v>
      </c>
      <c r="BA23" s="35" t="s">
        <v>1362</v>
      </c>
      <c r="BB23" s="35" t="s">
        <v>934</v>
      </c>
      <c r="BC23" s="67">
        <v>-1</v>
      </c>
      <c r="BD23" s="35">
        <v>-1</v>
      </c>
      <c r="BE23" s="35">
        <v>0</v>
      </c>
      <c r="BF23" s="35">
        <v>0</v>
      </c>
      <c r="BG23" s="35">
        <v>0</v>
      </c>
      <c r="BH23" s="35">
        <v>0</v>
      </c>
      <c r="BI23" s="35">
        <v>0</v>
      </c>
      <c r="BJ23" s="35">
        <v>0</v>
      </c>
      <c r="BK23" s="35">
        <v>0</v>
      </c>
      <c r="BL23" s="35">
        <v>0</v>
      </c>
      <c r="BM23" s="35">
        <v>0</v>
      </c>
      <c r="BN23" s="35">
        <v>0</v>
      </c>
      <c r="BO23" s="35">
        <v>0</v>
      </c>
      <c r="BP23" s="35">
        <v>2</v>
      </c>
      <c r="BQ23" s="35">
        <v>0</v>
      </c>
    </row>
    <row r="24" spans="1:69" x14ac:dyDescent="0.25">
      <c r="A24" s="35" t="s">
        <v>293</v>
      </c>
      <c r="B24" s="35" t="s">
        <v>1286</v>
      </c>
      <c r="C24" s="35">
        <v>55329426</v>
      </c>
      <c r="D24" s="35" t="s">
        <v>104</v>
      </c>
      <c r="E24" s="35" t="s">
        <v>308</v>
      </c>
      <c r="F24" s="35" t="s">
        <v>103</v>
      </c>
      <c r="G24" s="67">
        <v>515</v>
      </c>
      <c r="H24" s="67">
        <v>0</v>
      </c>
      <c r="I24" s="67">
        <v>515</v>
      </c>
      <c r="J24" s="35">
        <v>0</v>
      </c>
      <c r="K24" s="35">
        <v>0</v>
      </c>
      <c r="L24" s="35">
        <v>0</v>
      </c>
      <c r="M24" s="35">
        <v>0</v>
      </c>
      <c r="N24" s="35">
        <v>0</v>
      </c>
      <c r="O24" s="35">
        <v>0</v>
      </c>
      <c r="P24" s="35">
        <v>0</v>
      </c>
      <c r="Q24" s="35">
        <v>0</v>
      </c>
      <c r="R24" s="35">
        <v>0</v>
      </c>
      <c r="S24" s="35">
        <v>0</v>
      </c>
      <c r="T24" s="35">
        <v>0</v>
      </c>
      <c r="U24" s="35">
        <v>0</v>
      </c>
      <c r="V24" s="35">
        <v>0</v>
      </c>
      <c r="W24" s="35">
        <v>0</v>
      </c>
      <c r="X24" s="35">
        <v>0</v>
      </c>
      <c r="Y24" s="35">
        <v>0</v>
      </c>
      <c r="Z24" s="35">
        <v>0</v>
      </c>
      <c r="AA24" s="35">
        <v>0</v>
      </c>
      <c r="AB24" s="35">
        <v>0</v>
      </c>
      <c r="AC24" s="35">
        <v>0</v>
      </c>
      <c r="AD24" s="35">
        <v>0</v>
      </c>
      <c r="AE24" s="35">
        <v>0</v>
      </c>
      <c r="AF24" s="35">
        <v>0</v>
      </c>
      <c r="AG24" s="35">
        <v>0</v>
      </c>
      <c r="AH24" s="35">
        <v>0</v>
      </c>
      <c r="AI24" s="35">
        <v>0</v>
      </c>
      <c r="AJ24" s="35">
        <v>0</v>
      </c>
      <c r="AK24" s="35">
        <v>0</v>
      </c>
      <c r="AL24" s="35">
        <v>0</v>
      </c>
      <c r="AM24" s="35">
        <v>0</v>
      </c>
      <c r="AN24" s="35">
        <v>0</v>
      </c>
      <c r="AO24" s="35">
        <v>0</v>
      </c>
      <c r="AP24" s="35">
        <v>0</v>
      </c>
      <c r="AQ24" s="35">
        <v>0</v>
      </c>
      <c r="AR24" s="35">
        <v>0</v>
      </c>
      <c r="AS24" s="35">
        <v>0</v>
      </c>
      <c r="AT24" s="35">
        <v>0</v>
      </c>
      <c r="AU24" s="35">
        <v>16</v>
      </c>
      <c r="AV24" s="35">
        <v>156</v>
      </c>
      <c r="AW24" s="35">
        <v>14</v>
      </c>
      <c r="AX24" s="35">
        <v>17</v>
      </c>
      <c r="AY24" s="35">
        <v>224</v>
      </c>
      <c r="AZ24" s="35">
        <v>234</v>
      </c>
      <c r="BA24" s="35" t="s">
        <v>1394</v>
      </c>
      <c r="BB24" s="35" t="s">
        <v>1288</v>
      </c>
      <c r="BC24" s="67">
        <v>0</v>
      </c>
      <c r="BD24" s="35">
        <v>0</v>
      </c>
      <c r="BE24" s="35">
        <v>0</v>
      </c>
      <c r="BF24" s="35">
        <v>0</v>
      </c>
      <c r="BG24" s="35">
        <v>0</v>
      </c>
      <c r="BH24" s="35">
        <v>0</v>
      </c>
      <c r="BI24" s="35">
        <v>0</v>
      </c>
      <c r="BJ24" s="35">
        <v>0</v>
      </c>
      <c r="BK24" s="35">
        <v>0</v>
      </c>
      <c r="BL24" s="35">
        <v>0</v>
      </c>
      <c r="BM24" s="35">
        <v>0</v>
      </c>
      <c r="BN24" s="35">
        <v>0</v>
      </c>
      <c r="BO24" s="35">
        <v>0</v>
      </c>
      <c r="BP24" s="35">
        <v>0</v>
      </c>
      <c r="BQ24" s="35">
        <v>0</v>
      </c>
    </row>
    <row r="25" spans="1:69" x14ac:dyDescent="0.25">
      <c r="A25" s="35" t="s">
        <v>293</v>
      </c>
      <c r="B25" s="35" t="s">
        <v>1395</v>
      </c>
      <c r="C25" s="35">
        <v>97093937</v>
      </c>
      <c r="D25" s="35" t="s">
        <v>1396</v>
      </c>
      <c r="E25" s="35" t="s">
        <v>1276</v>
      </c>
      <c r="F25" s="35" t="s">
        <v>1397</v>
      </c>
      <c r="G25" s="67">
        <v>1624</v>
      </c>
      <c r="H25" s="67">
        <v>4.375</v>
      </c>
      <c r="I25" s="67">
        <v>1628</v>
      </c>
      <c r="J25" s="35">
        <v>0</v>
      </c>
      <c r="K25" s="35">
        <v>0</v>
      </c>
      <c r="L25" s="35">
        <v>0</v>
      </c>
      <c r="M25" s="35">
        <v>0</v>
      </c>
      <c r="N25" s="35">
        <v>0</v>
      </c>
      <c r="O25" s="35">
        <v>0</v>
      </c>
      <c r="P25" s="35">
        <v>0</v>
      </c>
      <c r="Q25" s="35">
        <v>0</v>
      </c>
      <c r="R25" s="35">
        <v>0</v>
      </c>
      <c r="S25" s="35">
        <v>0</v>
      </c>
      <c r="T25" s="35">
        <v>0</v>
      </c>
      <c r="U25" s="35">
        <v>0</v>
      </c>
      <c r="V25" s="35">
        <v>0</v>
      </c>
      <c r="W25" s="35">
        <v>0</v>
      </c>
      <c r="X25" s="35">
        <v>0</v>
      </c>
      <c r="Y25" s="35">
        <v>0</v>
      </c>
      <c r="Z25" s="35">
        <v>0</v>
      </c>
      <c r="AA25" s="35">
        <v>0</v>
      </c>
      <c r="AB25" s="35">
        <v>0</v>
      </c>
      <c r="AC25" s="35">
        <v>0</v>
      </c>
      <c r="AD25" s="35">
        <v>0</v>
      </c>
      <c r="AE25" s="35">
        <v>0</v>
      </c>
      <c r="AF25" s="35">
        <v>0</v>
      </c>
      <c r="AG25" s="35">
        <v>0</v>
      </c>
      <c r="AH25" s="35">
        <v>0</v>
      </c>
      <c r="AI25" s="35">
        <v>0</v>
      </c>
      <c r="AJ25" s="35">
        <v>0</v>
      </c>
      <c r="AK25" s="35">
        <v>0</v>
      </c>
      <c r="AL25" s="35">
        <v>6</v>
      </c>
      <c r="AM25" s="35">
        <v>0</v>
      </c>
      <c r="AN25" s="35">
        <v>6</v>
      </c>
      <c r="AO25" s="35">
        <v>1</v>
      </c>
      <c r="AP25" s="35">
        <v>0</v>
      </c>
      <c r="AQ25" s="35">
        <v>0</v>
      </c>
      <c r="AR25" s="35">
        <v>0</v>
      </c>
      <c r="AS25" s="35">
        <v>0</v>
      </c>
      <c r="AT25" s="35">
        <v>6</v>
      </c>
      <c r="AU25" s="35">
        <v>6</v>
      </c>
      <c r="AV25" s="35">
        <v>126</v>
      </c>
      <c r="AW25" s="35">
        <v>2</v>
      </c>
      <c r="AX25" s="35">
        <v>2</v>
      </c>
      <c r="AY25" s="35">
        <v>4</v>
      </c>
      <c r="AZ25" s="35">
        <v>4</v>
      </c>
      <c r="BA25" s="35" t="s">
        <v>1398</v>
      </c>
      <c r="BB25" s="35" t="s">
        <v>1399</v>
      </c>
      <c r="BC25" s="67">
        <v>4.375</v>
      </c>
      <c r="BD25" s="35">
        <v>0</v>
      </c>
      <c r="BE25" s="35">
        <v>0</v>
      </c>
      <c r="BF25" s="35">
        <v>0</v>
      </c>
      <c r="BG25" s="35">
        <v>0</v>
      </c>
      <c r="BH25" s="35">
        <v>0</v>
      </c>
      <c r="BI25" s="35">
        <v>0</v>
      </c>
      <c r="BJ25" s="35">
        <v>0</v>
      </c>
      <c r="BK25" s="35">
        <v>4.375</v>
      </c>
      <c r="BL25" s="35">
        <v>0</v>
      </c>
      <c r="BM25" s="35">
        <v>6</v>
      </c>
      <c r="BN25" s="35">
        <v>0</v>
      </c>
      <c r="BO25" s="35">
        <v>6</v>
      </c>
      <c r="BP25" s="35">
        <v>0</v>
      </c>
      <c r="BQ25" s="35">
        <v>0</v>
      </c>
    </row>
    <row r="26" spans="1:69" x14ac:dyDescent="0.25">
      <c r="A26" s="35" t="s">
        <v>293</v>
      </c>
      <c r="B26" s="35" t="s">
        <v>1400</v>
      </c>
      <c r="C26" s="35">
        <v>97077627</v>
      </c>
      <c r="D26" s="35" t="s">
        <v>1401</v>
      </c>
      <c r="E26" s="35" t="s">
        <v>1402</v>
      </c>
      <c r="F26" s="35" t="s">
        <v>155</v>
      </c>
      <c r="G26" s="67">
        <v>500</v>
      </c>
      <c r="H26" s="67">
        <v>0</v>
      </c>
      <c r="I26" s="67">
        <v>500</v>
      </c>
      <c r="J26" s="35">
        <v>0</v>
      </c>
      <c r="K26" s="35">
        <v>0</v>
      </c>
      <c r="L26" s="35">
        <v>0</v>
      </c>
      <c r="M26" s="35">
        <v>0</v>
      </c>
      <c r="N26" s="35">
        <v>0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5">
        <v>0</v>
      </c>
      <c r="W26" s="35">
        <v>0</v>
      </c>
      <c r="X26" s="35">
        <v>0</v>
      </c>
      <c r="Y26" s="35">
        <v>0</v>
      </c>
      <c r="Z26" s="35">
        <v>0</v>
      </c>
      <c r="AA26" s="35">
        <v>0</v>
      </c>
      <c r="AB26" s="35">
        <v>0</v>
      </c>
      <c r="AC26" s="35">
        <v>0</v>
      </c>
      <c r="AD26" s="35">
        <v>0</v>
      </c>
      <c r="AE26" s="35">
        <v>0</v>
      </c>
      <c r="AF26" s="35">
        <v>0</v>
      </c>
      <c r="AG26" s="35">
        <v>0</v>
      </c>
      <c r="AH26" s="35">
        <v>0</v>
      </c>
      <c r="AI26" s="35">
        <v>0</v>
      </c>
      <c r="AJ26" s="35">
        <v>0</v>
      </c>
      <c r="AK26" s="35">
        <v>0</v>
      </c>
      <c r="AL26" s="35">
        <v>0</v>
      </c>
      <c r="AM26" s="35">
        <v>0</v>
      </c>
      <c r="AN26" s="35">
        <v>0</v>
      </c>
      <c r="AO26" s="35">
        <v>0</v>
      </c>
      <c r="AP26" s="35">
        <v>0</v>
      </c>
      <c r="AQ26" s="35">
        <v>0</v>
      </c>
      <c r="AR26" s="35">
        <v>0</v>
      </c>
      <c r="AS26" s="35">
        <v>0</v>
      </c>
      <c r="AT26" s="35">
        <v>0</v>
      </c>
      <c r="AU26" s="35">
        <v>16</v>
      </c>
      <c r="AV26" s="35">
        <v>156</v>
      </c>
      <c r="AW26" s="35">
        <v>21</v>
      </c>
      <c r="AX26" s="35">
        <v>25</v>
      </c>
      <c r="AY26" s="35">
        <v>232</v>
      </c>
      <c r="AZ26" s="35">
        <v>252</v>
      </c>
      <c r="BA26" s="35" t="s">
        <v>1039</v>
      </c>
      <c r="BB26" s="35" t="s">
        <v>1403</v>
      </c>
      <c r="BC26" s="67">
        <v>0</v>
      </c>
      <c r="BD26" s="35">
        <v>0</v>
      </c>
      <c r="BE26" s="35">
        <v>0</v>
      </c>
      <c r="BF26" s="35">
        <v>0</v>
      </c>
      <c r="BG26" s="35">
        <v>0</v>
      </c>
      <c r="BH26" s="35">
        <v>0</v>
      </c>
      <c r="BI26" s="35">
        <v>0</v>
      </c>
      <c r="BJ26" s="35">
        <v>0</v>
      </c>
      <c r="BK26" s="35">
        <v>0</v>
      </c>
      <c r="BL26" s="35">
        <v>0</v>
      </c>
      <c r="BM26" s="35">
        <v>0</v>
      </c>
      <c r="BN26" s="35">
        <v>0</v>
      </c>
      <c r="BO26" s="35">
        <v>0</v>
      </c>
      <c r="BP26" s="35">
        <v>0</v>
      </c>
      <c r="BQ26" s="35">
        <v>0</v>
      </c>
    </row>
    <row r="27" spans="1:69" x14ac:dyDescent="0.25">
      <c r="A27" s="35" t="s">
        <v>293</v>
      </c>
      <c r="B27" s="35" t="s">
        <v>1404</v>
      </c>
      <c r="C27" s="35">
        <v>97077628</v>
      </c>
      <c r="D27" s="35" t="s">
        <v>1401</v>
      </c>
      <c r="E27" s="35" t="s">
        <v>1405</v>
      </c>
      <c r="F27" s="35" t="s">
        <v>155</v>
      </c>
      <c r="G27" s="67">
        <v>500</v>
      </c>
      <c r="H27" s="67">
        <v>0</v>
      </c>
      <c r="I27" s="67">
        <v>500</v>
      </c>
      <c r="J27" s="35">
        <v>0</v>
      </c>
      <c r="K27" s="35">
        <v>0</v>
      </c>
      <c r="L27" s="35">
        <v>0</v>
      </c>
      <c r="M27" s="35">
        <v>0</v>
      </c>
      <c r="N27" s="35">
        <v>0</v>
      </c>
      <c r="O27" s="35">
        <v>0</v>
      </c>
      <c r="P27" s="35">
        <v>0</v>
      </c>
      <c r="Q27" s="35">
        <v>0</v>
      </c>
      <c r="R27" s="35">
        <v>0</v>
      </c>
      <c r="S27" s="35">
        <v>0</v>
      </c>
      <c r="T27" s="35">
        <v>0</v>
      </c>
      <c r="U27" s="35">
        <v>0</v>
      </c>
      <c r="V27" s="35">
        <v>0</v>
      </c>
      <c r="W27" s="35">
        <v>0</v>
      </c>
      <c r="X27" s="35">
        <v>0</v>
      </c>
      <c r="Y27" s="35">
        <v>0</v>
      </c>
      <c r="Z27" s="35">
        <v>0</v>
      </c>
      <c r="AA27" s="35">
        <v>0</v>
      </c>
      <c r="AB27" s="35">
        <v>0</v>
      </c>
      <c r="AC27" s="35">
        <v>0</v>
      </c>
      <c r="AD27" s="35">
        <v>0</v>
      </c>
      <c r="AE27" s="35">
        <v>0</v>
      </c>
      <c r="AF27" s="35">
        <v>0</v>
      </c>
      <c r="AG27" s="35">
        <v>0</v>
      </c>
      <c r="AH27" s="35">
        <v>0</v>
      </c>
      <c r="AI27" s="35">
        <v>0</v>
      </c>
      <c r="AJ27" s="35">
        <v>0</v>
      </c>
      <c r="AK27" s="35">
        <v>0</v>
      </c>
      <c r="AL27" s="35">
        <v>0</v>
      </c>
      <c r="AM27" s="35">
        <v>0</v>
      </c>
      <c r="AN27" s="35">
        <v>0</v>
      </c>
      <c r="AO27" s="35">
        <v>0</v>
      </c>
      <c r="AP27" s="35">
        <v>0</v>
      </c>
      <c r="AQ27" s="35">
        <v>0</v>
      </c>
      <c r="AR27" s="35">
        <v>0</v>
      </c>
      <c r="AS27" s="35">
        <v>0</v>
      </c>
      <c r="AT27" s="35">
        <v>0</v>
      </c>
      <c r="AU27" s="35">
        <v>16</v>
      </c>
      <c r="AV27" s="35">
        <v>156</v>
      </c>
      <c r="AW27" s="35">
        <v>21</v>
      </c>
      <c r="AX27" s="35">
        <v>25</v>
      </c>
      <c r="AY27" s="35">
        <v>232</v>
      </c>
      <c r="AZ27" s="35">
        <v>252</v>
      </c>
      <c r="BA27" s="35" t="s">
        <v>1039</v>
      </c>
      <c r="BB27" s="35" t="s">
        <v>1406</v>
      </c>
      <c r="BC27" s="67">
        <v>0</v>
      </c>
      <c r="BD27" s="35">
        <v>0</v>
      </c>
      <c r="BE27" s="35">
        <v>0</v>
      </c>
      <c r="BF27" s="35">
        <v>0</v>
      </c>
      <c r="BG27" s="35">
        <v>0</v>
      </c>
      <c r="BH27" s="35">
        <v>0</v>
      </c>
      <c r="BI27" s="35">
        <v>0</v>
      </c>
      <c r="BJ27" s="35">
        <v>0</v>
      </c>
      <c r="BK27" s="35">
        <v>0</v>
      </c>
      <c r="BL27" s="35">
        <v>0</v>
      </c>
      <c r="BM27" s="35">
        <v>0</v>
      </c>
      <c r="BN27" s="35">
        <v>0</v>
      </c>
      <c r="BO27" s="35">
        <v>0</v>
      </c>
      <c r="BP27" s="35">
        <v>0</v>
      </c>
      <c r="BQ27" s="35">
        <v>0</v>
      </c>
    </row>
    <row r="28" spans="1:69" x14ac:dyDescent="0.25">
      <c r="A28" s="35" t="s">
        <v>293</v>
      </c>
      <c r="B28" s="35" t="s">
        <v>48</v>
      </c>
      <c r="C28" s="35">
        <v>87416100</v>
      </c>
      <c r="D28" s="35" t="s">
        <v>299</v>
      </c>
      <c r="E28" s="35" t="s">
        <v>350</v>
      </c>
      <c r="F28" s="35" t="s">
        <v>47</v>
      </c>
      <c r="G28" s="67">
        <v>500</v>
      </c>
      <c r="H28" s="67">
        <v>-1</v>
      </c>
      <c r="I28" s="67">
        <v>499</v>
      </c>
      <c r="J28" s="35">
        <v>0</v>
      </c>
      <c r="K28" s="35">
        <v>0</v>
      </c>
      <c r="L28" s="35">
        <v>0</v>
      </c>
      <c r="M28" s="35">
        <v>0</v>
      </c>
      <c r="N28" s="35">
        <v>0</v>
      </c>
      <c r="O28" s="35">
        <v>3</v>
      </c>
      <c r="P28" s="35">
        <v>3</v>
      </c>
      <c r="Q28" s="35">
        <v>0</v>
      </c>
      <c r="R28" s="35">
        <v>0</v>
      </c>
      <c r="S28" s="35">
        <v>0</v>
      </c>
      <c r="T28" s="35">
        <v>0</v>
      </c>
      <c r="U28" s="35">
        <v>0</v>
      </c>
      <c r="V28" s="35">
        <v>0</v>
      </c>
      <c r="W28" s="35">
        <v>0</v>
      </c>
      <c r="X28" s="35">
        <v>0</v>
      </c>
      <c r="Y28" s="35">
        <v>0</v>
      </c>
      <c r="Z28" s="35">
        <v>0</v>
      </c>
      <c r="AA28" s="35">
        <v>0</v>
      </c>
      <c r="AB28" s="35">
        <v>0</v>
      </c>
      <c r="AC28" s="35">
        <v>0</v>
      </c>
      <c r="AD28" s="35">
        <v>0</v>
      </c>
      <c r="AE28" s="35">
        <v>0</v>
      </c>
      <c r="AF28" s="35">
        <v>0</v>
      </c>
      <c r="AG28" s="35">
        <v>0</v>
      </c>
      <c r="AH28" s="35">
        <v>0</v>
      </c>
      <c r="AI28" s="35">
        <v>0</v>
      </c>
      <c r="AJ28" s="35">
        <v>0</v>
      </c>
      <c r="AK28" s="35">
        <v>0</v>
      </c>
      <c r="AL28" s="35">
        <v>0</v>
      </c>
      <c r="AM28" s="35">
        <v>0</v>
      </c>
      <c r="AN28" s="35">
        <v>0</v>
      </c>
      <c r="AO28" s="35">
        <v>0</v>
      </c>
      <c r="AP28" s="35">
        <v>0</v>
      </c>
      <c r="AQ28" s="35">
        <v>0</v>
      </c>
      <c r="AR28" s="35">
        <v>0</v>
      </c>
      <c r="AS28" s="35">
        <v>0</v>
      </c>
      <c r="AT28" s="35">
        <v>0</v>
      </c>
      <c r="AU28" s="35">
        <v>21</v>
      </c>
      <c r="AV28" s="35">
        <v>325</v>
      </c>
      <c r="AW28" s="35">
        <v>9</v>
      </c>
      <c r="AX28" s="35">
        <v>22</v>
      </c>
      <c r="AY28" s="35">
        <v>232</v>
      </c>
      <c r="AZ28" s="35">
        <v>252</v>
      </c>
      <c r="BA28" s="35" t="s">
        <v>1346</v>
      </c>
      <c r="BB28" s="35" t="s">
        <v>380</v>
      </c>
      <c r="BC28" s="67">
        <v>-1</v>
      </c>
      <c r="BD28" s="35">
        <v>0</v>
      </c>
      <c r="BE28" s="35">
        <v>-1</v>
      </c>
      <c r="BF28" s="35">
        <v>0</v>
      </c>
      <c r="BG28" s="35">
        <v>0</v>
      </c>
      <c r="BH28" s="35">
        <v>0</v>
      </c>
      <c r="BI28" s="35">
        <v>0</v>
      </c>
      <c r="BJ28" s="35">
        <v>0</v>
      </c>
      <c r="BK28" s="35">
        <v>0</v>
      </c>
      <c r="BL28" s="35">
        <v>0</v>
      </c>
      <c r="BM28" s="35">
        <v>0</v>
      </c>
      <c r="BN28" s="35">
        <v>0</v>
      </c>
      <c r="BO28" s="35">
        <v>0</v>
      </c>
      <c r="BP28" s="35">
        <v>3</v>
      </c>
      <c r="BQ28" s="35">
        <v>0</v>
      </c>
    </row>
    <row r="29" spans="1:69" x14ac:dyDescent="0.25">
      <c r="A29" s="35" t="s">
        <v>293</v>
      </c>
      <c r="B29" s="35" t="s">
        <v>1407</v>
      </c>
      <c r="C29" s="35">
        <v>97094843</v>
      </c>
      <c r="D29" s="35" t="s">
        <v>1408</v>
      </c>
      <c r="E29" s="35" t="s">
        <v>1409</v>
      </c>
      <c r="F29" s="35" t="s">
        <v>103</v>
      </c>
      <c r="G29" s="67">
        <v>500</v>
      </c>
      <c r="H29" s="67">
        <v>0</v>
      </c>
      <c r="I29" s="67">
        <v>500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0</v>
      </c>
      <c r="AA29" s="35">
        <v>0</v>
      </c>
      <c r="AB29" s="35">
        <v>0</v>
      </c>
      <c r="AC29" s="35">
        <v>0</v>
      </c>
      <c r="AD29" s="35">
        <v>0</v>
      </c>
      <c r="AE29" s="35">
        <v>0</v>
      </c>
      <c r="AF29" s="35">
        <v>0</v>
      </c>
      <c r="AG29" s="35">
        <v>0</v>
      </c>
      <c r="AH29" s="35">
        <v>0</v>
      </c>
      <c r="AI29" s="35">
        <v>0</v>
      </c>
      <c r="AJ29" s="35">
        <v>0</v>
      </c>
      <c r="AK29" s="35">
        <v>0</v>
      </c>
      <c r="AL29" s="35">
        <v>0</v>
      </c>
      <c r="AM29" s="35">
        <v>0</v>
      </c>
      <c r="AN29" s="35">
        <v>0</v>
      </c>
      <c r="AO29" s="35">
        <v>0</v>
      </c>
      <c r="AP29" s="35">
        <v>0</v>
      </c>
      <c r="AQ29" s="35">
        <v>0</v>
      </c>
      <c r="AR29" s="35">
        <v>0</v>
      </c>
      <c r="AS29" s="35">
        <v>0</v>
      </c>
      <c r="AT29" s="35">
        <v>0</v>
      </c>
      <c r="AU29" s="35">
        <v>16</v>
      </c>
      <c r="AV29" s="35">
        <v>156</v>
      </c>
      <c r="AW29" s="35">
        <v>16</v>
      </c>
      <c r="AX29" s="35">
        <v>22</v>
      </c>
      <c r="AY29" s="35">
        <v>232</v>
      </c>
      <c r="AZ29" s="35">
        <v>252</v>
      </c>
      <c r="BA29" s="35" t="s">
        <v>1394</v>
      </c>
      <c r="BB29" s="35" t="s">
        <v>1410</v>
      </c>
      <c r="BC29" s="67">
        <v>0</v>
      </c>
      <c r="BD29" s="35">
        <v>0</v>
      </c>
      <c r="BE29" s="35">
        <v>0</v>
      </c>
      <c r="BF29" s="35">
        <v>0</v>
      </c>
      <c r="BG29" s="35">
        <v>0</v>
      </c>
      <c r="BH29" s="35">
        <v>0</v>
      </c>
      <c r="BI29" s="35">
        <v>0</v>
      </c>
      <c r="BJ29" s="35">
        <v>0</v>
      </c>
      <c r="BK29" s="35">
        <v>0</v>
      </c>
      <c r="BL29" s="35">
        <v>0</v>
      </c>
      <c r="BM29" s="35">
        <v>0</v>
      </c>
      <c r="BN29" s="35">
        <v>0</v>
      </c>
      <c r="BO29" s="35">
        <v>0</v>
      </c>
      <c r="BP29" s="35">
        <v>0</v>
      </c>
      <c r="BQ29" s="35">
        <v>0</v>
      </c>
    </row>
    <row r="30" spans="1:69" x14ac:dyDescent="0.25">
      <c r="A30" s="35" t="s">
        <v>293</v>
      </c>
      <c r="B30" s="35" t="s">
        <v>1411</v>
      </c>
      <c r="C30" s="35">
        <v>97082839</v>
      </c>
      <c r="D30" s="35" t="s">
        <v>1239</v>
      </c>
      <c r="E30" s="35" t="s">
        <v>663</v>
      </c>
      <c r="F30" s="35" t="s">
        <v>66</v>
      </c>
      <c r="G30" s="67">
        <v>500</v>
      </c>
      <c r="H30" s="67">
        <v>-4.625</v>
      </c>
      <c r="I30" s="67">
        <v>495</v>
      </c>
      <c r="J30" s="35">
        <v>0</v>
      </c>
      <c r="K30" s="35">
        <v>0</v>
      </c>
      <c r="L30" s="35">
        <v>0</v>
      </c>
      <c r="M30" s="35">
        <v>0</v>
      </c>
      <c r="N30" s="35">
        <v>1</v>
      </c>
      <c r="O30" s="35">
        <v>2</v>
      </c>
      <c r="P30" s="35">
        <v>3</v>
      </c>
      <c r="Q30" s="35">
        <v>0.33333333333333331</v>
      </c>
      <c r="R30" s="35">
        <v>0</v>
      </c>
      <c r="S30" s="35">
        <v>0</v>
      </c>
      <c r="T30" s="35">
        <v>0</v>
      </c>
      <c r="U30" s="35">
        <v>0</v>
      </c>
      <c r="V30" s="35">
        <v>1</v>
      </c>
      <c r="W30" s="35">
        <v>4</v>
      </c>
      <c r="X30" s="35">
        <v>5</v>
      </c>
      <c r="Y30" s="35">
        <v>0.2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0</v>
      </c>
      <c r="AQ30" s="35">
        <v>0</v>
      </c>
      <c r="AR30" s="35">
        <v>0</v>
      </c>
      <c r="AS30" s="35">
        <v>0</v>
      </c>
      <c r="AT30" s="35">
        <v>2</v>
      </c>
      <c r="AU30" s="35">
        <v>7</v>
      </c>
      <c r="AV30" s="35">
        <v>352</v>
      </c>
      <c r="AW30" s="35">
        <v>7</v>
      </c>
      <c r="AX30" s="35">
        <v>8</v>
      </c>
      <c r="AY30" s="35">
        <v>232</v>
      </c>
      <c r="AZ30" s="35">
        <v>252</v>
      </c>
      <c r="BA30" s="35" t="s">
        <v>1412</v>
      </c>
      <c r="BB30" s="35" t="s">
        <v>1240</v>
      </c>
      <c r="BC30" s="67">
        <v>-4.625</v>
      </c>
      <c r="BD30" s="35">
        <v>0</v>
      </c>
      <c r="BE30" s="35">
        <v>-4</v>
      </c>
      <c r="BF30" s="35">
        <v>0</v>
      </c>
      <c r="BG30" s="35">
        <v>-0.625</v>
      </c>
      <c r="BH30" s="35">
        <v>0</v>
      </c>
      <c r="BI30" s="35">
        <v>0</v>
      </c>
      <c r="BJ30" s="35">
        <v>0</v>
      </c>
      <c r="BK30" s="35">
        <v>0</v>
      </c>
      <c r="BL30" s="35">
        <v>0</v>
      </c>
      <c r="BM30" s="35">
        <v>1</v>
      </c>
      <c r="BN30" s="35">
        <v>1</v>
      </c>
      <c r="BO30" s="35">
        <v>1</v>
      </c>
      <c r="BP30" s="35">
        <v>6</v>
      </c>
      <c r="BQ30" s="35">
        <v>0</v>
      </c>
    </row>
    <row r="31" spans="1:69" x14ac:dyDescent="0.25">
      <c r="A31" s="35" t="s">
        <v>293</v>
      </c>
      <c r="B31" s="35" t="s">
        <v>74</v>
      </c>
      <c r="C31" s="35">
        <v>3550024</v>
      </c>
      <c r="D31" s="35" t="s">
        <v>73</v>
      </c>
      <c r="E31" s="35" t="s">
        <v>405</v>
      </c>
      <c r="F31" s="35" t="s">
        <v>72</v>
      </c>
      <c r="G31" s="67">
        <v>897</v>
      </c>
      <c r="H31" s="67">
        <v>0</v>
      </c>
      <c r="I31" s="67">
        <v>897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35">
        <v>0</v>
      </c>
      <c r="AF31" s="35">
        <v>0</v>
      </c>
      <c r="AG31" s="35">
        <v>0</v>
      </c>
      <c r="AH31" s="35">
        <v>0</v>
      </c>
      <c r="AI31" s="35">
        <v>0</v>
      </c>
      <c r="AJ31" s="35">
        <v>0</v>
      </c>
      <c r="AK31" s="35">
        <v>0</v>
      </c>
      <c r="AL31" s="35">
        <v>0</v>
      </c>
      <c r="AM31" s="35">
        <v>0</v>
      </c>
      <c r="AN31" s="35">
        <v>0</v>
      </c>
      <c r="AO31" s="35">
        <v>0</v>
      </c>
      <c r="AP31" s="35">
        <v>0</v>
      </c>
      <c r="AQ31" s="35">
        <v>0</v>
      </c>
      <c r="AR31" s="35">
        <v>0</v>
      </c>
      <c r="AS31" s="35">
        <v>0</v>
      </c>
      <c r="AT31" s="35">
        <v>0</v>
      </c>
      <c r="AU31" s="35">
        <v>11</v>
      </c>
      <c r="AV31" s="35">
        <v>156</v>
      </c>
      <c r="AW31" s="35">
        <v>13</v>
      </c>
      <c r="AX31" s="35">
        <v>13</v>
      </c>
      <c r="AY31" s="35">
        <v>97</v>
      </c>
      <c r="AZ31" s="35">
        <v>100</v>
      </c>
      <c r="BA31" s="35" t="s">
        <v>1413</v>
      </c>
      <c r="BB31" s="35" t="s">
        <v>406</v>
      </c>
      <c r="BC31" s="67">
        <v>0</v>
      </c>
      <c r="BD31" s="35">
        <v>0</v>
      </c>
      <c r="BE31" s="35">
        <v>0</v>
      </c>
      <c r="BF31" s="35">
        <v>0</v>
      </c>
      <c r="BG31" s="35">
        <v>0</v>
      </c>
      <c r="BH31" s="35">
        <v>0</v>
      </c>
      <c r="BI31" s="35">
        <v>0</v>
      </c>
      <c r="BJ31" s="35">
        <v>0</v>
      </c>
      <c r="BK31" s="35">
        <v>0</v>
      </c>
      <c r="BL31" s="35">
        <v>0</v>
      </c>
      <c r="BM31" s="35">
        <v>0</v>
      </c>
      <c r="BN31" s="35">
        <v>0</v>
      </c>
      <c r="BO31" s="35">
        <v>0</v>
      </c>
      <c r="BP31" s="35">
        <v>0</v>
      </c>
      <c r="BQ31" s="35">
        <v>0</v>
      </c>
    </row>
    <row r="32" spans="1:69" x14ac:dyDescent="0.25">
      <c r="A32" s="35" t="s">
        <v>293</v>
      </c>
      <c r="B32" s="35" t="s">
        <v>777</v>
      </c>
      <c r="C32" s="35">
        <v>87428737</v>
      </c>
      <c r="D32" s="35" t="s">
        <v>105</v>
      </c>
      <c r="E32" s="35" t="s">
        <v>778</v>
      </c>
      <c r="F32" s="35" t="s">
        <v>103</v>
      </c>
      <c r="G32" s="67">
        <v>553</v>
      </c>
      <c r="H32" s="67">
        <v>41.5</v>
      </c>
      <c r="I32" s="67">
        <v>595</v>
      </c>
      <c r="J32" s="35">
        <v>5</v>
      </c>
      <c r="K32" s="35">
        <v>3</v>
      </c>
      <c r="L32" s="35">
        <v>8</v>
      </c>
      <c r="M32" s="35">
        <v>0.625</v>
      </c>
      <c r="N32" s="35">
        <v>5</v>
      </c>
      <c r="O32" s="35">
        <v>1</v>
      </c>
      <c r="P32" s="35">
        <v>6</v>
      </c>
      <c r="Q32" s="35">
        <v>0.83333333333333337</v>
      </c>
      <c r="R32" s="35">
        <v>0</v>
      </c>
      <c r="S32" s="35">
        <v>0</v>
      </c>
      <c r="T32" s="35">
        <v>0</v>
      </c>
      <c r="U32" s="35">
        <v>0</v>
      </c>
      <c r="V32" s="35">
        <v>0</v>
      </c>
      <c r="W32" s="35">
        <v>0</v>
      </c>
      <c r="X32" s="35">
        <v>0</v>
      </c>
      <c r="Y32" s="35">
        <v>0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  <c r="AE32" s="35">
        <v>0</v>
      </c>
      <c r="AF32" s="35">
        <v>0</v>
      </c>
      <c r="AG32" s="35">
        <v>0</v>
      </c>
      <c r="AH32" s="35">
        <v>0</v>
      </c>
      <c r="AI32" s="35">
        <v>0</v>
      </c>
      <c r="AJ32" s="35">
        <v>0</v>
      </c>
      <c r="AK32" s="35">
        <v>0</v>
      </c>
      <c r="AL32" s="35">
        <v>0</v>
      </c>
      <c r="AM32" s="35">
        <v>0</v>
      </c>
      <c r="AN32" s="35">
        <v>0</v>
      </c>
      <c r="AO32" s="35">
        <v>0</v>
      </c>
      <c r="AP32" s="35">
        <v>0</v>
      </c>
      <c r="AQ32" s="35">
        <v>0</v>
      </c>
      <c r="AR32" s="35">
        <v>0</v>
      </c>
      <c r="AS32" s="35">
        <v>0</v>
      </c>
      <c r="AT32" s="35">
        <v>10</v>
      </c>
      <c r="AU32" s="35">
        <v>6</v>
      </c>
      <c r="AV32" s="35">
        <v>31</v>
      </c>
      <c r="AW32" s="35">
        <v>10</v>
      </c>
      <c r="AX32" s="35">
        <v>11</v>
      </c>
      <c r="AY32" s="35">
        <v>205</v>
      </c>
      <c r="AZ32" s="35">
        <v>196</v>
      </c>
      <c r="BA32" s="35" t="s">
        <v>432</v>
      </c>
      <c r="BB32" s="35" t="s">
        <v>779</v>
      </c>
      <c r="BC32" s="67">
        <v>41.5</v>
      </c>
      <c r="BD32" s="35">
        <v>17.5</v>
      </c>
      <c r="BE32" s="35">
        <v>24</v>
      </c>
      <c r="BF32" s="35">
        <v>0</v>
      </c>
      <c r="BG32" s="35">
        <v>0</v>
      </c>
      <c r="BH32" s="35">
        <v>0</v>
      </c>
      <c r="BI32" s="35">
        <v>0</v>
      </c>
      <c r="BJ32" s="35">
        <v>0</v>
      </c>
      <c r="BK32" s="35">
        <v>0</v>
      </c>
      <c r="BL32" s="35">
        <v>0</v>
      </c>
      <c r="BM32" s="35">
        <v>5</v>
      </c>
      <c r="BN32" s="35">
        <v>0</v>
      </c>
      <c r="BO32" s="35">
        <v>10</v>
      </c>
      <c r="BP32" s="35">
        <v>4</v>
      </c>
      <c r="BQ32" s="35">
        <v>0</v>
      </c>
    </row>
    <row r="33" spans="1:69" x14ac:dyDescent="0.25">
      <c r="A33" s="35" t="s">
        <v>293</v>
      </c>
      <c r="B33" s="35" t="s">
        <v>935</v>
      </c>
      <c r="C33" s="35">
        <v>97066865</v>
      </c>
      <c r="D33" s="35" t="s">
        <v>936</v>
      </c>
      <c r="E33" s="35" t="s">
        <v>937</v>
      </c>
      <c r="F33" s="35" t="s">
        <v>155</v>
      </c>
      <c r="G33" s="67">
        <v>521</v>
      </c>
      <c r="H33" s="67">
        <v>-4</v>
      </c>
      <c r="I33" s="67">
        <v>517</v>
      </c>
      <c r="J33" s="35">
        <v>0</v>
      </c>
      <c r="K33" s="35">
        <v>0</v>
      </c>
      <c r="L33" s="35">
        <v>0</v>
      </c>
      <c r="M33" s="35">
        <v>0</v>
      </c>
      <c r="N33" s="35">
        <v>0</v>
      </c>
      <c r="O33" s="35">
        <v>0</v>
      </c>
      <c r="P33" s="35">
        <v>0</v>
      </c>
      <c r="Q33" s="35">
        <v>0</v>
      </c>
      <c r="R33" s="35">
        <v>0</v>
      </c>
      <c r="S33" s="35">
        <v>2</v>
      </c>
      <c r="T33" s="35">
        <v>2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5">
        <v>0</v>
      </c>
      <c r="AG33" s="35">
        <v>0</v>
      </c>
      <c r="AH33" s="35">
        <v>0</v>
      </c>
      <c r="AI33" s="35">
        <v>0</v>
      </c>
      <c r="AJ33" s="35">
        <v>0</v>
      </c>
      <c r="AK33" s="35">
        <v>0</v>
      </c>
      <c r="AL33" s="35">
        <v>0</v>
      </c>
      <c r="AM33" s="35">
        <v>0</v>
      </c>
      <c r="AN33" s="35">
        <v>0</v>
      </c>
      <c r="AO33" s="35">
        <v>0</v>
      </c>
      <c r="AP33" s="35">
        <v>0</v>
      </c>
      <c r="AQ33" s="35">
        <v>0</v>
      </c>
      <c r="AR33" s="35">
        <v>0</v>
      </c>
      <c r="AS33" s="35">
        <v>0</v>
      </c>
      <c r="AT33" s="35">
        <v>0</v>
      </c>
      <c r="AU33" s="35">
        <v>39</v>
      </c>
      <c r="AV33" s="35">
        <v>345</v>
      </c>
      <c r="AW33" s="35">
        <v>20</v>
      </c>
      <c r="AX33" s="35">
        <v>20</v>
      </c>
      <c r="AY33" s="35">
        <v>221</v>
      </c>
      <c r="AZ33" s="35">
        <v>230</v>
      </c>
      <c r="BA33" s="35" t="s">
        <v>1371</v>
      </c>
      <c r="BB33" s="35" t="s">
        <v>938</v>
      </c>
      <c r="BC33" s="67">
        <v>-4</v>
      </c>
      <c r="BD33" s="35">
        <v>0</v>
      </c>
      <c r="BE33" s="35">
        <v>0</v>
      </c>
      <c r="BF33" s="35">
        <v>-4</v>
      </c>
      <c r="BG33" s="35">
        <v>0</v>
      </c>
      <c r="BH33" s="35">
        <v>0</v>
      </c>
      <c r="BI33" s="35">
        <v>0</v>
      </c>
      <c r="BJ33" s="35">
        <v>0</v>
      </c>
      <c r="BK33" s="35">
        <v>0</v>
      </c>
      <c r="BL33" s="35">
        <v>0</v>
      </c>
      <c r="BM33" s="35">
        <v>0</v>
      </c>
      <c r="BN33" s="35">
        <v>0</v>
      </c>
      <c r="BO33" s="35">
        <v>0</v>
      </c>
      <c r="BP33" s="35">
        <v>2</v>
      </c>
      <c r="BQ33" s="35">
        <v>0</v>
      </c>
    </row>
    <row r="34" spans="1:69" x14ac:dyDescent="0.25">
      <c r="A34" s="35" t="s">
        <v>293</v>
      </c>
      <c r="B34" s="35" t="s">
        <v>939</v>
      </c>
      <c r="C34" s="35">
        <v>87458510</v>
      </c>
      <c r="D34" s="35" t="s">
        <v>936</v>
      </c>
      <c r="E34" s="35" t="s">
        <v>940</v>
      </c>
      <c r="F34" s="35" t="s">
        <v>155</v>
      </c>
      <c r="G34" s="67">
        <v>578</v>
      </c>
      <c r="H34" s="67">
        <v>0</v>
      </c>
      <c r="I34" s="67">
        <v>578</v>
      </c>
      <c r="J34" s="35">
        <v>0</v>
      </c>
      <c r="K34" s="35">
        <v>0</v>
      </c>
      <c r="L34" s="35">
        <v>0</v>
      </c>
      <c r="M34" s="35">
        <v>0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0</v>
      </c>
      <c r="AC34" s="35">
        <v>0</v>
      </c>
      <c r="AD34" s="35">
        <v>0</v>
      </c>
      <c r="AE34" s="35">
        <v>0</v>
      </c>
      <c r="AF34" s="35">
        <v>0</v>
      </c>
      <c r="AG34" s="35">
        <v>0</v>
      </c>
      <c r="AH34" s="35">
        <v>0</v>
      </c>
      <c r="AI34" s="35">
        <v>0</v>
      </c>
      <c r="AJ34" s="35">
        <v>0</v>
      </c>
      <c r="AK34" s="35">
        <v>0</v>
      </c>
      <c r="AL34" s="35">
        <v>0</v>
      </c>
      <c r="AM34" s="35">
        <v>0</v>
      </c>
      <c r="AN34" s="35">
        <v>0</v>
      </c>
      <c r="AO34" s="35">
        <v>0</v>
      </c>
      <c r="AP34" s="35">
        <v>0</v>
      </c>
      <c r="AQ34" s="35">
        <v>0</v>
      </c>
      <c r="AR34" s="35">
        <v>0</v>
      </c>
      <c r="AS34" s="35">
        <v>0</v>
      </c>
      <c r="AT34" s="35">
        <v>0</v>
      </c>
      <c r="AU34" s="35">
        <v>16</v>
      </c>
      <c r="AV34" s="35">
        <v>156</v>
      </c>
      <c r="AW34" s="35">
        <v>17</v>
      </c>
      <c r="AX34" s="35">
        <v>17</v>
      </c>
      <c r="AY34" s="35">
        <v>193</v>
      </c>
      <c r="AZ34" s="35">
        <v>206</v>
      </c>
      <c r="BA34" s="35" t="s">
        <v>1039</v>
      </c>
      <c r="BB34" s="35" t="s">
        <v>941</v>
      </c>
      <c r="BC34" s="67">
        <v>0</v>
      </c>
      <c r="BD34" s="35">
        <v>0</v>
      </c>
      <c r="BE34" s="35">
        <v>0</v>
      </c>
      <c r="BF34" s="35">
        <v>0</v>
      </c>
      <c r="BG34" s="35">
        <v>0</v>
      </c>
      <c r="BH34" s="35">
        <v>0</v>
      </c>
      <c r="BI34" s="35">
        <v>0</v>
      </c>
      <c r="BJ34" s="35">
        <v>0</v>
      </c>
      <c r="BK34" s="35">
        <v>0</v>
      </c>
      <c r="BL34" s="35">
        <v>0</v>
      </c>
      <c r="BM34" s="35">
        <v>0</v>
      </c>
      <c r="BN34" s="35">
        <v>0</v>
      </c>
      <c r="BO34" s="35">
        <v>0</v>
      </c>
      <c r="BP34" s="35">
        <v>0</v>
      </c>
      <c r="BQ34" s="35">
        <v>0</v>
      </c>
    </row>
    <row r="35" spans="1:69" x14ac:dyDescent="0.25">
      <c r="A35" s="35" t="s">
        <v>293</v>
      </c>
      <c r="B35" s="35" t="s">
        <v>1290</v>
      </c>
      <c r="C35" s="35">
        <v>87409928</v>
      </c>
      <c r="D35" s="35" t="s">
        <v>880</v>
      </c>
      <c r="E35" s="35" t="s">
        <v>898</v>
      </c>
      <c r="F35" s="35" t="s">
        <v>101</v>
      </c>
      <c r="G35" s="67">
        <v>1089</v>
      </c>
      <c r="H35" s="67">
        <v>-41</v>
      </c>
      <c r="I35" s="67">
        <v>1048</v>
      </c>
      <c r="J35" s="35">
        <v>3</v>
      </c>
      <c r="K35" s="35">
        <v>3</v>
      </c>
      <c r="L35" s="35">
        <v>6</v>
      </c>
      <c r="M35" s="35">
        <v>0.5</v>
      </c>
      <c r="N35" s="35">
        <v>2</v>
      </c>
      <c r="O35" s="35">
        <v>4</v>
      </c>
      <c r="P35" s="35">
        <v>6</v>
      </c>
      <c r="Q35" s="35">
        <v>0.33333333333333331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0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5">
        <v>0</v>
      </c>
      <c r="AG35" s="35">
        <v>0</v>
      </c>
      <c r="AH35" s="35">
        <v>0</v>
      </c>
      <c r="AI35" s="35">
        <v>0</v>
      </c>
      <c r="AJ35" s="35">
        <v>0</v>
      </c>
      <c r="AK35" s="35">
        <v>0</v>
      </c>
      <c r="AL35" s="35">
        <v>1</v>
      </c>
      <c r="AM35" s="35">
        <v>9</v>
      </c>
      <c r="AN35" s="35">
        <v>10</v>
      </c>
      <c r="AO35" s="35">
        <v>0.1</v>
      </c>
      <c r="AP35" s="35">
        <v>0</v>
      </c>
      <c r="AQ35" s="35">
        <v>0</v>
      </c>
      <c r="AR35" s="35">
        <v>0</v>
      </c>
      <c r="AS35" s="35">
        <v>0</v>
      </c>
      <c r="AT35" s="35">
        <v>6</v>
      </c>
      <c r="AU35" s="35">
        <v>21</v>
      </c>
      <c r="AV35" s="35">
        <v>440</v>
      </c>
      <c r="AW35" s="35">
        <v>1</v>
      </c>
      <c r="AX35" s="35">
        <v>1</v>
      </c>
      <c r="AY35" s="35">
        <v>59</v>
      </c>
      <c r="AZ35" s="35">
        <v>65</v>
      </c>
      <c r="BA35" s="35" t="s">
        <v>1282</v>
      </c>
      <c r="BB35" s="35" t="s">
        <v>1291</v>
      </c>
      <c r="BC35" s="67">
        <v>-41</v>
      </c>
      <c r="BD35" s="35">
        <v>-9</v>
      </c>
      <c r="BE35" s="35">
        <v>-4.5</v>
      </c>
      <c r="BF35" s="35">
        <v>0</v>
      </c>
      <c r="BG35" s="35">
        <v>0</v>
      </c>
      <c r="BH35" s="35">
        <v>0</v>
      </c>
      <c r="BI35" s="35">
        <v>0</v>
      </c>
      <c r="BJ35" s="35">
        <v>0</v>
      </c>
      <c r="BK35" s="35">
        <v>-27.5</v>
      </c>
      <c r="BL35" s="35">
        <v>0</v>
      </c>
      <c r="BM35" s="35">
        <v>3</v>
      </c>
      <c r="BN35" s="35">
        <v>1</v>
      </c>
      <c r="BO35" s="35">
        <v>5</v>
      </c>
      <c r="BP35" s="35">
        <v>13</v>
      </c>
      <c r="BQ35" s="35">
        <v>3</v>
      </c>
    </row>
    <row r="36" spans="1:69" x14ac:dyDescent="0.25">
      <c r="A36" s="35" t="s">
        <v>293</v>
      </c>
      <c r="B36" s="35" t="s">
        <v>942</v>
      </c>
      <c r="C36" s="35">
        <v>97089149</v>
      </c>
      <c r="D36" s="35" t="s">
        <v>943</v>
      </c>
      <c r="E36" s="35" t="s">
        <v>542</v>
      </c>
      <c r="F36" s="35" t="s">
        <v>221</v>
      </c>
      <c r="G36" s="67">
        <v>500</v>
      </c>
      <c r="H36" s="67">
        <v>0</v>
      </c>
      <c r="I36" s="67">
        <v>500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35">
        <v>0</v>
      </c>
      <c r="P36" s="35">
        <v>0</v>
      </c>
      <c r="Q36" s="35">
        <v>0</v>
      </c>
      <c r="R36" s="35">
        <v>0</v>
      </c>
      <c r="S36" s="35">
        <v>0</v>
      </c>
      <c r="T36" s="35">
        <v>0</v>
      </c>
      <c r="U36" s="35">
        <v>0</v>
      </c>
      <c r="V36" s="35">
        <v>0</v>
      </c>
      <c r="W36" s="35">
        <v>0</v>
      </c>
      <c r="X36" s="35">
        <v>0</v>
      </c>
      <c r="Y36" s="35">
        <v>0</v>
      </c>
      <c r="Z36" s="35">
        <v>0</v>
      </c>
      <c r="AA36" s="35">
        <v>0</v>
      </c>
      <c r="AB36" s="35">
        <v>0</v>
      </c>
      <c r="AC36" s="35">
        <v>0</v>
      </c>
      <c r="AD36" s="35">
        <v>0</v>
      </c>
      <c r="AE36" s="35">
        <v>0</v>
      </c>
      <c r="AF36" s="35">
        <v>0</v>
      </c>
      <c r="AG36" s="35">
        <v>0</v>
      </c>
      <c r="AH36" s="35">
        <v>0</v>
      </c>
      <c r="AI36" s="35">
        <v>0</v>
      </c>
      <c r="AJ36" s="35">
        <v>0</v>
      </c>
      <c r="AK36" s="35">
        <v>0</v>
      </c>
      <c r="AL36" s="35">
        <v>0</v>
      </c>
      <c r="AM36" s="35">
        <v>0</v>
      </c>
      <c r="AN36" s="35">
        <v>0</v>
      </c>
      <c r="AO36" s="35">
        <v>0</v>
      </c>
      <c r="AP36" s="35">
        <v>0</v>
      </c>
      <c r="AQ36" s="35">
        <v>0</v>
      </c>
      <c r="AR36" s="35">
        <v>0</v>
      </c>
      <c r="AS36" s="35">
        <v>0</v>
      </c>
      <c r="AT36" s="35">
        <v>0</v>
      </c>
      <c r="AU36" s="35">
        <v>5</v>
      </c>
      <c r="AV36" s="35">
        <v>156</v>
      </c>
      <c r="AW36" s="35">
        <v>10</v>
      </c>
      <c r="AX36" s="35">
        <v>10</v>
      </c>
      <c r="AY36" s="35">
        <v>232</v>
      </c>
      <c r="AZ36" s="35">
        <v>252</v>
      </c>
      <c r="BA36" s="35" t="s">
        <v>607</v>
      </c>
      <c r="BB36" s="35" t="s">
        <v>944</v>
      </c>
      <c r="BC36" s="67">
        <v>0</v>
      </c>
      <c r="BD36" s="35">
        <v>0</v>
      </c>
      <c r="BE36" s="35">
        <v>0</v>
      </c>
      <c r="BF36" s="35">
        <v>0</v>
      </c>
      <c r="BG36" s="35">
        <v>0</v>
      </c>
      <c r="BH36" s="35">
        <v>0</v>
      </c>
      <c r="BI36" s="35">
        <v>0</v>
      </c>
      <c r="BJ36" s="35">
        <v>0</v>
      </c>
      <c r="BK36" s="35">
        <v>0</v>
      </c>
      <c r="BL36" s="35">
        <v>0</v>
      </c>
      <c r="BM36" s="35">
        <v>0</v>
      </c>
      <c r="BN36" s="35">
        <v>0</v>
      </c>
      <c r="BO36" s="35">
        <v>0</v>
      </c>
      <c r="BP36" s="35">
        <v>0</v>
      </c>
      <c r="BQ36" s="35">
        <v>0</v>
      </c>
    </row>
    <row r="37" spans="1:69" x14ac:dyDescent="0.25">
      <c r="A37" s="35" t="s">
        <v>293</v>
      </c>
      <c r="B37" s="35" t="s">
        <v>945</v>
      </c>
      <c r="C37" s="35">
        <v>87442658</v>
      </c>
      <c r="D37" s="35" t="s">
        <v>946</v>
      </c>
      <c r="E37" s="35" t="s">
        <v>351</v>
      </c>
      <c r="F37" s="35" t="s">
        <v>221</v>
      </c>
      <c r="G37" s="67">
        <v>574</v>
      </c>
      <c r="H37" s="67">
        <v>-2</v>
      </c>
      <c r="I37" s="67">
        <v>572</v>
      </c>
      <c r="J37" s="35">
        <v>3</v>
      </c>
      <c r="K37" s="35">
        <v>3</v>
      </c>
      <c r="L37" s="35">
        <v>6</v>
      </c>
      <c r="M37" s="35">
        <v>0.5</v>
      </c>
      <c r="N37" s="35">
        <v>0</v>
      </c>
      <c r="O37" s="35">
        <v>3</v>
      </c>
      <c r="P37" s="35">
        <v>3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0</v>
      </c>
      <c r="Z37" s="35">
        <v>0</v>
      </c>
      <c r="AA37" s="35">
        <v>0</v>
      </c>
      <c r="AB37" s="35">
        <v>0</v>
      </c>
      <c r="AC37" s="35">
        <v>0</v>
      </c>
      <c r="AD37" s="35">
        <v>0</v>
      </c>
      <c r="AE37" s="35">
        <v>0</v>
      </c>
      <c r="AF37" s="35">
        <v>0</v>
      </c>
      <c r="AG37" s="35">
        <v>0</v>
      </c>
      <c r="AH37" s="35">
        <v>0</v>
      </c>
      <c r="AI37" s="35">
        <v>0</v>
      </c>
      <c r="AJ37" s="35">
        <v>0</v>
      </c>
      <c r="AK37" s="35">
        <v>0</v>
      </c>
      <c r="AL37" s="35">
        <v>0</v>
      </c>
      <c r="AM37" s="35">
        <v>0</v>
      </c>
      <c r="AN37" s="35">
        <v>0</v>
      </c>
      <c r="AO37" s="35">
        <v>0</v>
      </c>
      <c r="AP37" s="35">
        <v>0</v>
      </c>
      <c r="AQ37" s="35">
        <v>0</v>
      </c>
      <c r="AR37" s="35">
        <v>0</v>
      </c>
      <c r="AS37" s="35">
        <v>0</v>
      </c>
      <c r="AT37" s="35">
        <v>3</v>
      </c>
      <c r="AU37" s="35">
        <v>21</v>
      </c>
      <c r="AV37" s="35">
        <v>336</v>
      </c>
      <c r="AW37" s="35">
        <v>9</v>
      </c>
      <c r="AX37" s="35">
        <v>9</v>
      </c>
      <c r="AY37" s="35">
        <v>197</v>
      </c>
      <c r="AZ37" s="35">
        <v>207</v>
      </c>
      <c r="BA37" s="35" t="s">
        <v>1142</v>
      </c>
      <c r="BB37" s="35" t="s">
        <v>947</v>
      </c>
      <c r="BC37" s="67">
        <v>-2</v>
      </c>
      <c r="BD37" s="35">
        <v>1</v>
      </c>
      <c r="BE37" s="35">
        <v>-3</v>
      </c>
      <c r="BF37" s="35">
        <v>0</v>
      </c>
      <c r="BG37" s="35">
        <v>0</v>
      </c>
      <c r="BH37" s="35">
        <v>0</v>
      </c>
      <c r="BI37" s="35">
        <v>0</v>
      </c>
      <c r="BJ37" s="35">
        <v>0</v>
      </c>
      <c r="BK37" s="35">
        <v>0</v>
      </c>
      <c r="BL37" s="35">
        <v>0</v>
      </c>
      <c r="BM37" s="35">
        <v>3</v>
      </c>
      <c r="BN37" s="35">
        <v>0</v>
      </c>
      <c r="BO37" s="35">
        <v>3</v>
      </c>
      <c r="BP37" s="35">
        <v>4</v>
      </c>
      <c r="BQ37" s="35">
        <v>2</v>
      </c>
    </row>
    <row r="38" spans="1:69" x14ac:dyDescent="0.25">
      <c r="A38" s="35" t="s">
        <v>293</v>
      </c>
      <c r="B38" s="35" t="s">
        <v>780</v>
      </c>
      <c r="C38" s="35">
        <v>97079831</v>
      </c>
      <c r="D38" s="35" t="s">
        <v>772</v>
      </c>
      <c r="E38" s="35" t="s">
        <v>667</v>
      </c>
      <c r="F38" s="35" t="s">
        <v>241</v>
      </c>
      <c r="G38" s="67">
        <v>500</v>
      </c>
      <c r="H38" s="67">
        <v>0</v>
      </c>
      <c r="I38" s="67">
        <v>500</v>
      </c>
      <c r="J38" s="35">
        <v>0</v>
      </c>
      <c r="K38" s="35">
        <v>0</v>
      </c>
      <c r="L38" s="35">
        <v>0</v>
      </c>
      <c r="M38" s="35">
        <v>0</v>
      </c>
      <c r="N38" s="35">
        <v>0</v>
      </c>
      <c r="O38" s="35">
        <v>0</v>
      </c>
      <c r="P38" s="35">
        <v>0</v>
      </c>
      <c r="Q38" s="35">
        <v>0</v>
      </c>
      <c r="R38" s="35">
        <v>0</v>
      </c>
      <c r="S38" s="35">
        <v>0</v>
      </c>
      <c r="T38" s="35">
        <v>0</v>
      </c>
      <c r="U38" s="35">
        <v>0</v>
      </c>
      <c r="V38" s="35">
        <v>0</v>
      </c>
      <c r="W38" s="35">
        <v>0</v>
      </c>
      <c r="X38" s="35">
        <v>0</v>
      </c>
      <c r="Y38" s="35">
        <v>0</v>
      </c>
      <c r="Z38" s="35">
        <v>0</v>
      </c>
      <c r="AA38" s="35">
        <v>0</v>
      </c>
      <c r="AB38" s="35">
        <v>0</v>
      </c>
      <c r="AC38" s="35">
        <v>0</v>
      </c>
      <c r="AD38" s="35">
        <v>0</v>
      </c>
      <c r="AE38" s="35">
        <v>0</v>
      </c>
      <c r="AF38" s="35">
        <v>0</v>
      </c>
      <c r="AG38" s="35">
        <v>0</v>
      </c>
      <c r="AH38" s="35">
        <v>0</v>
      </c>
      <c r="AI38" s="35">
        <v>0</v>
      </c>
      <c r="AJ38" s="35">
        <v>0</v>
      </c>
      <c r="AK38" s="35">
        <v>0</v>
      </c>
      <c r="AL38" s="35">
        <v>0</v>
      </c>
      <c r="AM38" s="35">
        <v>0</v>
      </c>
      <c r="AN38" s="35">
        <v>0</v>
      </c>
      <c r="AO38" s="35">
        <v>0</v>
      </c>
      <c r="AP38" s="35">
        <v>0</v>
      </c>
      <c r="AQ38" s="35">
        <v>0</v>
      </c>
      <c r="AR38" s="35">
        <v>0</v>
      </c>
      <c r="AS38" s="35">
        <v>0</v>
      </c>
      <c r="AT38" s="35">
        <v>0</v>
      </c>
      <c r="AU38" s="35">
        <v>2</v>
      </c>
      <c r="AV38" s="35">
        <v>156</v>
      </c>
      <c r="AW38" s="35">
        <v>2</v>
      </c>
      <c r="AX38" s="35">
        <v>2</v>
      </c>
      <c r="AY38" s="35">
        <v>232</v>
      </c>
      <c r="AZ38" s="35">
        <v>252</v>
      </c>
      <c r="BA38" s="35" t="s">
        <v>1414</v>
      </c>
      <c r="BB38" s="35" t="s">
        <v>781</v>
      </c>
      <c r="BC38" s="67">
        <v>0</v>
      </c>
      <c r="BD38" s="35">
        <v>0</v>
      </c>
      <c r="BE38" s="35">
        <v>0</v>
      </c>
      <c r="BF38" s="35">
        <v>0</v>
      </c>
      <c r="BG38" s="35">
        <v>0</v>
      </c>
      <c r="BH38" s="35">
        <v>0</v>
      </c>
      <c r="BI38" s="35">
        <v>0</v>
      </c>
      <c r="BJ38" s="35">
        <v>0</v>
      </c>
      <c r="BK38" s="35">
        <v>0</v>
      </c>
      <c r="BL38" s="35">
        <v>0</v>
      </c>
      <c r="BM38" s="35">
        <v>0</v>
      </c>
      <c r="BN38" s="35">
        <v>0</v>
      </c>
      <c r="BO38" s="35">
        <v>0</v>
      </c>
      <c r="BP38" s="35">
        <v>0</v>
      </c>
      <c r="BQ38" s="35">
        <v>0</v>
      </c>
    </row>
    <row r="39" spans="1:69" x14ac:dyDescent="0.25">
      <c r="A39" s="35" t="s">
        <v>293</v>
      </c>
      <c r="B39" s="35" t="s">
        <v>1415</v>
      </c>
      <c r="C39" s="35">
        <v>53289972</v>
      </c>
      <c r="D39" s="35" t="s">
        <v>1416</v>
      </c>
      <c r="E39" s="35" t="s">
        <v>1417</v>
      </c>
      <c r="F39" s="35" t="s">
        <v>1418</v>
      </c>
      <c r="G39" s="67">
        <v>1210</v>
      </c>
      <c r="H39" s="67">
        <v>0</v>
      </c>
      <c r="I39" s="67">
        <v>1210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0</v>
      </c>
      <c r="AA39" s="35">
        <v>0</v>
      </c>
      <c r="AB39" s="35">
        <v>0</v>
      </c>
      <c r="AC39" s="35">
        <v>0</v>
      </c>
      <c r="AD39" s="35">
        <v>0</v>
      </c>
      <c r="AE39" s="35">
        <v>0</v>
      </c>
      <c r="AF39" s="35">
        <v>0</v>
      </c>
      <c r="AG39" s="35">
        <v>0</v>
      </c>
      <c r="AH39" s="35">
        <v>0</v>
      </c>
      <c r="AI39" s="35">
        <v>0</v>
      </c>
      <c r="AJ39" s="35">
        <v>0</v>
      </c>
      <c r="AK39" s="35">
        <v>0</v>
      </c>
      <c r="AL39" s="35">
        <v>0</v>
      </c>
      <c r="AM39" s="35">
        <v>0</v>
      </c>
      <c r="AN39" s="35">
        <v>0</v>
      </c>
      <c r="AO39" s="35">
        <v>0</v>
      </c>
      <c r="AP39" s="35">
        <v>0</v>
      </c>
      <c r="AQ39" s="35">
        <v>0</v>
      </c>
      <c r="AR39" s="35">
        <v>0</v>
      </c>
      <c r="AS39" s="35">
        <v>0</v>
      </c>
      <c r="AT39" s="35">
        <v>0</v>
      </c>
      <c r="AU39" s="35">
        <v>1</v>
      </c>
      <c r="AV39" s="35">
        <v>156</v>
      </c>
      <c r="AW39" s="35">
        <v>1</v>
      </c>
      <c r="AX39" s="35">
        <v>1</v>
      </c>
      <c r="AY39" s="35">
        <v>38</v>
      </c>
      <c r="AZ39" s="35">
        <v>38</v>
      </c>
      <c r="BA39" s="35" t="s">
        <v>1419</v>
      </c>
      <c r="BB39" s="35" t="s">
        <v>1420</v>
      </c>
      <c r="BC39" s="67">
        <v>0</v>
      </c>
      <c r="BD39" s="35">
        <v>0</v>
      </c>
      <c r="BE39" s="35">
        <v>0</v>
      </c>
      <c r="BF39" s="35">
        <v>0</v>
      </c>
      <c r="BG39" s="35">
        <v>0</v>
      </c>
      <c r="BH39" s="35">
        <v>0</v>
      </c>
      <c r="BI39" s="35">
        <v>0</v>
      </c>
      <c r="BJ39" s="35">
        <v>0</v>
      </c>
      <c r="BK39" s="35">
        <v>0</v>
      </c>
      <c r="BL39" s="35">
        <v>0</v>
      </c>
      <c r="BM39" s="35">
        <v>0</v>
      </c>
      <c r="BN39" s="35">
        <v>0</v>
      </c>
      <c r="BO39" s="35">
        <v>0</v>
      </c>
      <c r="BP39" s="35">
        <v>0</v>
      </c>
      <c r="BQ39" s="35">
        <v>0</v>
      </c>
    </row>
    <row r="40" spans="1:69" x14ac:dyDescent="0.25">
      <c r="A40" s="35" t="s">
        <v>293</v>
      </c>
      <c r="B40" s="35" t="s">
        <v>107</v>
      </c>
      <c r="C40" s="35">
        <v>87428738</v>
      </c>
      <c r="D40" s="35" t="s">
        <v>106</v>
      </c>
      <c r="E40" s="35" t="s">
        <v>433</v>
      </c>
      <c r="F40" s="35" t="s">
        <v>140</v>
      </c>
      <c r="G40" s="67">
        <v>1311</v>
      </c>
      <c r="H40" s="67">
        <v>5.25</v>
      </c>
      <c r="I40" s="67">
        <v>1316</v>
      </c>
      <c r="J40" s="35">
        <v>1</v>
      </c>
      <c r="K40" s="35">
        <v>3</v>
      </c>
      <c r="L40" s="35">
        <v>4</v>
      </c>
      <c r="M40" s="35">
        <v>0.25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  <c r="AG40" s="35">
        <v>0</v>
      </c>
      <c r="AH40" s="35">
        <v>0</v>
      </c>
      <c r="AI40" s="35">
        <v>0</v>
      </c>
      <c r="AJ40" s="35">
        <v>0</v>
      </c>
      <c r="AK40" s="35">
        <v>0</v>
      </c>
      <c r="AL40" s="35">
        <v>8</v>
      </c>
      <c r="AM40" s="35">
        <v>2</v>
      </c>
      <c r="AN40" s="35">
        <v>10</v>
      </c>
      <c r="AO40" s="35">
        <v>0.8</v>
      </c>
      <c r="AP40" s="35">
        <v>0</v>
      </c>
      <c r="AQ40" s="35">
        <v>0</v>
      </c>
      <c r="AR40" s="35">
        <v>0</v>
      </c>
      <c r="AS40" s="35">
        <v>0</v>
      </c>
      <c r="AT40" s="35">
        <v>9</v>
      </c>
      <c r="AU40" s="35">
        <v>10</v>
      </c>
      <c r="AV40" s="35">
        <v>120</v>
      </c>
      <c r="AW40" s="35">
        <v>5</v>
      </c>
      <c r="AX40" s="35">
        <v>5</v>
      </c>
      <c r="AY40" s="35">
        <v>25</v>
      </c>
      <c r="AZ40" s="35">
        <v>24</v>
      </c>
      <c r="BA40" s="35" t="s">
        <v>721</v>
      </c>
      <c r="BB40" s="35" t="s">
        <v>435</v>
      </c>
      <c r="BC40" s="67">
        <v>5.25</v>
      </c>
      <c r="BD40" s="35">
        <v>-6</v>
      </c>
      <c r="BE40" s="35">
        <v>0</v>
      </c>
      <c r="BF40" s="35">
        <v>0</v>
      </c>
      <c r="BG40" s="35">
        <v>0</v>
      </c>
      <c r="BH40" s="35">
        <v>0</v>
      </c>
      <c r="BI40" s="35">
        <v>0</v>
      </c>
      <c r="BJ40" s="35">
        <v>0</v>
      </c>
      <c r="BK40" s="35">
        <v>11.25</v>
      </c>
      <c r="BL40" s="35">
        <v>0</v>
      </c>
      <c r="BM40" s="35">
        <v>8</v>
      </c>
      <c r="BN40" s="35">
        <v>0</v>
      </c>
      <c r="BO40" s="35">
        <v>9</v>
      </c>
      <c r="BP40" s="35">
        <v>5</v>
      </c>
      <c r="BQ40" s="35">
        <v>0</v>
      </c>
    </row>
    <row r="41" spans="1:69" x14ac:dyDescent="0.25">
      <c r="A41" s="35" t="s">
        <v>293</v>
      </c>
      <c r="B41" s="35" t="s">
        <v>1421</v>
      </c>
      <c r="C41" s="35">
        <v>97095881</v>
      </c>
      <c r="D41" s="35" t="s">
        <v>1422</v>
      </c>
      <c r="E41" s="35" t="s">
        <v>1423</v>
      </c>
      <c r="F41" s="35" t="s">
        <v>241</v>
      </c>
      <c r="G41" s="67">
        <v>500</v>
      </c>
      <c r="H41" s="67">
        <v>0</v>
      </c>
      <c r="I41" s="67">
        <v>500</v>
      </c>
      <c r="J41" s="35">
        <v>0</v>
      </c>
      <c r="K41" s="35">
        <v>0</v>
      </c>
      <c r="L41" s="35">
        <v>0</v>
      </c>
      <c r="M41" s="35">
        <v>0</v>
      </c>
      <c r="N41" s="35">
        <v>0</v>
      </c>
      <c r="O41" s="35">
        <v>0</v>
      </c>
      <c r="P41" s="35">
        <v>0</v>
      </c>
      <c r="Q41" s="35">
        <v>0</v>
      </c>
      <c r="R41" s="35">
        <v>0</v>
      </c>
      <c r="S41" s="35">
        <v>0</v>
      </c>
      <c r="T41" s="35">
        <v>0</v>
      </c>
      <c r="U41" s="35">
        <v>0</v>
      </c>
      <c r="V41" s="35">
        <v>0</v>
      </c>
      <c r="W41" s="35">
        <v>0</v>
      </c>
      <c r="X41" s="35">
        <v>0</v>
      </c>
      <c r="Y41" s="35">
        <v>0</v>
      </c>
      <c r="Z41" s="35">
        <v>0</v>
      </c>
      <c r="AA41" s="35">
        <v>0</v>
      </c>
      <c r="AB41" s="35">
        <v>0</v>
      </c>
      <c r="AC41" s="35">
        <v>0</v>
      </c>
      <c r="AD41" s="35">
        <v>0</v>
      </c>
      <c r="AE41" s="35">
        <v>0</v>
      </c>
      <c r="AF41" s="35">
        <v>0</v>
      </c>
      <c r="AG41" s="35">
        <v>0</v>
      </c>
      <c r="AH41" s="35">
        <v>0</v>
      </c>
      <c r="AI41" s="35">
        <v>0</v>
      </c>
      <c r="AJ41" s="35">
        <v>0</v>
      </c>
      <c r="AK41" s="35">
        <v>0</v>
      </c>
      <c r="AL41" s="35">
        <v>0</v>
      </c>
      <c r="AM41" s="35">
        <v>0</v>
      </c>
      <c r="AN41" s="35">
        <v>0</v>
      </c>
      <c r="AO41" s="35">
        <v>0</v>
      </c>
      <c r="AP41" s="35">
        <v>0</v>
      </c>
      <c r="AQ41" s="35">
        <v>0</v>
      </c>
      <c r="AR41" s="35">
        <v>0</v>
      </c>
      <c r="AS41" s="35">
        <v>0</v>
      </c>
      <c r="AT41" s="35">
        <v>0</v>
      </c>
      <c r="AU41" s="35">
        <v>2</v>
      </c>
      <c r="AV41" s="35">
        <v>156</v>
      </c>
      <c r="AW41" s="35">
        <v>2</v>
      </c>
      <c r="AX41" s="35">
        <v>2</v>
      </c>
      <c r="AY41" s="35">
        <v>232</v>
      </c>
      <c r="AZ41" s="35">
        <v>252</v>
      </c>
      <c r="BA41" s="35" t="s">
        <v>1414</v>
      </c>
      <c r="BB41" s="35" t="s">
        <v>1424</v>
      </c>
      <c r="BC41" s="67">
        <v>0</v>
      </c>
      <c r="BD41" s="35">
        <v>0</v>
      </c>
      <c r="BE41" s="35">
        <v>0</v>
      </c>
      <c r="BF41" s="35">
        <v>0</v>
      </c>
      <c r="BG41" s="35">
        <v>0</v>
      </c>
      <c r="BH41" s="35">
        <v>0</v>
      </c>
      <c r="BI41" s="35">
        <v>0</v>
      </c>
      <c r="BJ41" s="35">
        <v>0</v>
      </c>
      <c r="BK41" s="35">
        <v>0</v>
      </c>
      <c r="BL41" s="35">
        <v>0</v>
      </c>
      <c r="BM41" s="35">
        <v>0</v>
      </c>
      <c r="BN41" s="35">
        <v>0</v>
      </c>
      <c r="BO41" s="35">
        <v>0</v>
      </c>
      <c r="BP41" s="35">
        <v>0</v>
      </c>
      <c r="BQ41" s="35">
        <v>0</v>
      </c>
    </row>
    <row r="42" spans="1:69" x14ac:dyDescent="0.25">
      <c r="A42" s="35" t="s">
        <v>293</v>
      </c>
      <c r="B42" s="35" t="s">
        <v>782</v>
      </c>
      <c r="C42" s="35">
        <v>97079763</v>
      </c>
      <c r="D42" s="35" t="s">
        <v>754</v>
      </c>
      <c r="E42" s="35" t="s">
        <v>362</v>
      </c>
      <c r="F42" s="35" t="s">
        <v>188</v>
      </c>
      <c r="G42" s="67">
        <v>500</v>
      </c>
      <c r="H42" s="67">
        <v>-32</v>
      </c>
      <c r="I42" s="67">
        <v>468</v>
      </c>
      <c r="J42" s="35">
        <v>1</v>
      </c>
      <c r="K42" s="35">
        <v>5</v>
      </c>
      <c r="L42" s="35">
        <v>6</v>
      </c>
      <c r="M42" s="35">
        <v>0.16666666666666666</v>
      </c>
      <c r="N42" s="35">
        <v>2</v>
      </c>
      <c r="O42" s="35">
        <v>7</v>
      </c>
      <c r="P42" s="35">
        <v>9</v>
      </c>
      <c r="Q42" s="35">
        <v>0.22222222222222221</v>
      </c>
      <c r="R42" s="35">
        <v>0</v>
      </c>
      <c r="S42" s="35">
        <v>0</v>
      </c>
      <c r="T42" s="35">
        <v>0</v>
      </c>
      <c r="U42" s="35">
        <v>0</v>
      </c>
      <c r="V42" s="35">
        <v>0</v>
      </c>
      <c r="W42" s="35">
        <v>0</v>
      </c>
      <c r="X42" s="35">
        <v>0</v>
      </c>
      <c r="Y42" s="35">
        <v>0</v>
      </c>
      <c r="Z42" s="35">
        <v>0</v>
      </c>
      <c r="AA42" s="35">
        <v>0</v>
      </c>
      <c r="AB42" s="35">
        <v>0</v>
      </c>
      <c r="AC42" s="35">
        <v>0</v>
      </c>
      <c r="AD42" s="35">
        <v>0</v>
      </c>
      <c r="AE42" s="35">
        <v>0</v>
      </c>
      <c r="AF42" s="35">
        <v>0</v>
      </c>
      <c r="AG42" s="35">
        <v>0</v>
      </c>
      <c r="AH42" s="35">
        <v>0</v>
      </c>
      <c r="AI42" s="35">
        <v>0</v>
      </c>
      <c r="AJ42" s="35">
        <v>0</v>
      </c>
      <c r="AK42" s="35">
        <v>0</v>
      </c>
      <c r="AL42" s="35">
        <v>0</v>
      </c>
      <c r="AM42" s="35">
        <v>0</v>
      </c>
      <c r="AN42" s="35">
        <v>0</v>
      </c>
      <c r="AO42" s="35">
        <v>0</v>
      </c>
      <c r="AP42" s="35">
        <v>0</v>
      </c>
      <c r="AQ42" s="35">
        <v>5</v>
      </c>
      <c r="AR42" s="35">
        <v>5</v>
      </c>
      <c r="AS42" s="35">
        <v>0</v>
      </c>
      <c r="AT42" s="35">
        <v>3</v>
      </c>
      <c r="AU42" s="35">
        <v>79</v>
      </c>
      <c r="AV42" s="35">
        <v>430</v>
      </c>
      <c r="AW42" s="35">
        <v>43</v>
      </c>
      <c r="AX42" s="35">
        <v>82</v>
      </c>
      <c r="AY42" s="35">
        <v>232</v>
      </c>
      <c r="AZ42" s="35">
        <v>252</v>
      </c>
      <c r="BA42" s="35" t="s">
        <v>923</v>
      </c>
      <c r="BB42" s="35" t="s">
        <v>783</v>
      </c>
      <c r="BC42" s="67">
        <v>-32</v>
      </c>
      <c r="BD42" s="35">
        <v>-17</v>
      </c>
      <c r="BE42" s="35">
        <v>-9.5</v>
      </c>
      <c r="BF42" s="35">
        <v>0</v>
      </c>
      <c r="BG42" s="35">
        <v>0</v>
      </c>
      <c r="BH42" s="35">
        <v>0</v>
      </c>
      <c r="BI42" s="35">
        <v>0</v>
      </c>
      <c r="BJ42" s="35">
        <v>0</v>
      </c>
      <c r="BK42" s="35">
        <v>0</v>
      </c>
      <c r="BL42" s="35">
        <v>-5.5</v>
      </c>
      <c r="BM42" s="35">
        <v>1</v>
      </c>
      <c r="BN42" s="35">
        <v>0</v>
      </c>
      <c r="BO42" s="35">
        <v>3</v>
      </c>
      <c r="BP42" s="35">
        <v>17</v>
      </c>
      <c r="BQ42" s="35">
        <v>0</v>
      </c>
    </row>
    <row r="43" spans="1:69" x14ac:dyDescent="0.25">
      <c r="A43" s="35" t="s">
        <v>293</v>
      </c>
      <c r="B43" s="35" t="s">
        <v>1425</v>
      </c>
      <c r="C43" s="35">
        <v>97058808</v>
      </c>
      <c r="D43" s="35" t="s">
        <v>1426</v>
      </c>
      <c r="E43" s="35" t="s">
        <v>1427</v>
      </c>
      <c r="F43" s="35" t="s">
        <v>103</v>
      </c>
      <c r="G43" s="67">
        <v>500</v>
      </c>
      <c r="H43" s="67">
        <v>-21</v>
      </c>
      <c r="I43" s="67">
        <v>479</v>
      </c>
      <c r="J43" s="35">
        <v>0</v>
      </c>
      <c r="K43" s="35">
        <v>0</v>
      </c>
      <c r="L43" s="35">
        <v>0</v>
      </c>
      <c r="M43" s="35">
        <v>0</v>
      </c>
      <c r="N43" s="35">
        <v>0</v>
      </c>
      <c r="O43" s="35">
        <v>0</v>
      </c>
      <c r="P43" s="35">
        <v>0</v>
      </c>
      <c r="Q43" s="35">
        <v>0</v>
      </c>
      <c r="R43" s="35">
        <v>1</v>
      </c>
      <c r="S43" s="35">
        <v>7</v>
      </c>
      <c r="T43" s="35">
        <v>8</v>
      </c>
      <c r="U43" s="35">
        <v>0.125</v>
      </c>
      <c r="V43" s="35">
        <v>0</v>
      </c>
      <c r="W43" s="35">
        <v>0</v>
      </c>
      <c r="X43" s="35">
        <v>0</v>
      </c>
      <c r="Y43" s="35">
        <v>0</v>
      </c>
      <c r="Z43" s="35">
        <v>0</v>
      </c>
      <c r="AA43" s="35">
        <v>0</v>
      </c>
      <c r="AB43" s="35">
        <v>0</v>
      </c>
      <c r="AC43" s="35">
        <v>0</v>
      </c>
      <c r="AD43" s="35">
        <v>0</v>
      </c>
      <c r="AE43" s="35">
        <v>0</v>
      </c>
      <c r="AF43" s="35">
        <v>0</v>
      </c>
      <c r="AG43" s="35">
        <v>0</v>
      </c>
      <c r="AH43" s="35">
        <v>0</v>
      </c>
      <c r="AI43" s="35">
        <v>0</v>
      </c>
      <c r="AJ43" s="35">
        <v>0</v>
      </c>
      <c r="AK43" s="35">
        <v>0</v>
      </c>
      <c r="AL43" s="35">
        <v>0</v>
      </c>
      <c r="AM43" s="35">
        <v>0</v>
      </c>
      <c r="AN43" s="35">
        <v>0</v>
      </c>
      <c r="AO43" s="35">
        <v>0</v>
      </c>
      <c r="AP43" s="35">
        <v>0</v>
      </c>
      <c r="AQ43" s="35">
        <v>0</v>
      </c>
      <c r="AR43" s="35">
        <v>0</v>
      </c>
      <c r="AS43" s="35">
        <v>0</v>
      </c>
      <c r="AT43" s="35">
        <v>1</v>
      </c>
      <c r="AU43" s="35">
        <v>43</v>
      </c>
      <c r="AV43" s="35">
        <v>417</v>
      </c>
      <c r="AW43" s="35">
        <v>16</v>
      </c>
      <c r="AX43" s="35">
        <v>44</v>
      </c>
      <c r="AY43" s="35">
        <v>232</v>
      </c>
      <c r="AZ43" s="35">
        <v>252</v>
      </c>
      <c r="BA43" s="35" t="s">
        <v>1428</v>
      </c>
      <c r="BB43" s="35" t="s">
        <v>1429</v>
      </c>
      <c r="BC43" s="67">
        <v>-21</v>
      </c>
      <c r="BD43" s="35">
        <v>0</v>
      </c>
      <c r="BE43" s="35">
        <v>0</v>
      </c>
      <c r="BF43" s="35">
        <v>-21</v>
      </c>
      <c r="BG43" s="35">
        <v>0</v>
      </c>
      <c r="BH43" s="35">
        <v>0</v>
      </c>
      <c r="BI43" s="35">
        <v>0</v>
      </c>
      <c r="BJ43" s="35">
        <v>0</v>
      </c>
      <c r="BK43" s="35">
        <v>0</v>
      </c>
      <c r="BL43" s="35">
        <v>0</v>
      </c>
      <c r="BM43" s="35">
        <v>1</v>
      </c>
      <c r="BN43" s="35">
        <v>0</v>
      </c>
      <c r="BO43" s="35">
        <v>1</v>
      </c>
      <c r="BP43" s="35">
        <v>7</v>
      </c>
      <c r="BQ43" s="35">
        <v>0</v>
      </c>
    </row>
    <row r="44" spans="1:69" x14ac:dyDescent="0.25">
      <c r="A44" s="35" t="s">
        <v>293</v>
      </c>
      <c r="B44" s="35" t="s">
        <v>951</v>
      </c>
      <c r="C44" s="35">
        <v>97083249</v>
      </c>
      <c r="D44" s="35" t="s">
        <v>952</v>
      </c>
      <c r="E44" s="35" t="s">
        <v>953</v>
      </c>
      <c r="F44" s="35" t="s">
        <v>949</v>
      </c>
      <c r="G44" s="67">
        <v>934</v>
      </c>
      <c r="H44" s="67">
        <v>0</v>
      </c>
      <c r="I44" s="67">
        <v>934</v>
      </c>
      <c r="J44" s="35">
        <v>0</v>
      </c>
      <c r="K44" s="35">
        <v>0</v>
      </c>
      <c r="L44" s="35">
        <v>0</v>
      </c>
      <c r="M44" s="35">
        <v>0</v>
      </c>
      <c r="N44" s="35">
        <v>0</v>
      </c>
      <c r="O44" s="35">
        <v>0</v>
      </c>
      <c r="P44" s="35">
        <v>0</v>
      </c>
      <c r="Q44" s="35">
        <v>0</v>
      </c>
      <c r="R44" s="35">
        <v>0</v>
      </c>
      <c r="S44" s="35">
        <v>0</v>
      </c>
      <c r="T44" s="35">
        <v>0</v>
      </c>
      <c r="U44" s="35">
        <v>0</v>
      </c>
      <c r="V44" s="35">
        <v>0</v>
      </c>
      <c r="W44" s="35">
        <v>0</v>
      </c>
      <c r="X44" s="35">
        <v>0</v>
      </c>
      <c r="Y44" s="35">
        <v>0</v>
      </c>
      <c r="Z44" s="35">
        <v>0</v>
      </c>
      <c r="AA44" s="35">
        <v>0</v>
      </c>
      <c r="AB44" s="35">
        <v>0</v>
      </c>
      <c r="AC44" s="35">
        <v>0</v>
      </c>
      <c r="AD44" s="35">
        <v>0</v>
      </c>
      <c r="AE44" s="35">
        <v>0</v>
      </c>
      <c r="AF44" s="35">
        <v>0</v>
      </c>
      <c r="AG44" s="35">
        <v>0</v>
      </c>
      <c r="AH44" s="35">
        <v>0</v>
      </c>
      <c r="AI44" s="35">
        <v>0</v>
      </c>
      <c r="AJ44" s="35">
        <v>0</v>
      </c>
      <c r="AK44" s="35">
        <v>0</v>
      </c>
      <c r="AL44" s="35">
        <v>0</v>
      </c>
      <c r="AM44" s="35">
        <v>0</v>
      </c>
      <c r="AN44" s="35">
        <v>0</v>
      </c>
      <c r="AO44" s="35">
        <v>0</v>
      </c>
      <c r="AP44" s="35">
        <v>0</v>
      </c>
      <c r="AQ44" s="35">
        <v>0</v>
      </c>
      <c r="AR44" s="35">
        <v>0</v>
      </c>
      <c r="AS44" s="35">
        <v>0</v>
      </c>
      <c r="AT44" s="35">
        <v>0</v>
      </c>
      <c r="AU44" s="35">
        <v>4</v>
      </c>
      <c r="AV44" s="35">
        <v>156</v>
      </c>
      <c r="AW44" s="35">
        <v>5</v>
      </c>
      <c r="AX44" s="35">
        <v>5</v>
      </c>
      <c r="AY44" s="35">
        <v>87</v>
      </c>
      <c r="AZ44" s="35">
        <v>90</v>
      </c>
      <c r="BA44" s="35" t="s">
        <v>969</v>
      </c>
      <c r="BB44" s="35" t="s">
        <v>954</v>
      </c>
      <c r="BC44" s="67">
        <v>0</v>
      </c>
      <c r="BD44" s="35">
        <v>0</v>
      </c>
      <c r="BE44" s="35">
        <v>0</v>
      </c>
      <c r="BF44" s="35">
        <v>0</v>
      </c>
      <c r="BG44" s="35">
        <v>0</v>
      </c>
      <c r="BH44" s="35">
        <v>0</v>
      </c>
      <c r="BI44" s="35">
        <v>0</v>
      </c>
      <c r="BJ44" s="35">
        <v>0</v>
      </c>
      <c r="BK44" s="35">
        <v>0</v>
      </c>
      <c r="BL44" s="35">
        <v>0</v>
      </c>
      <c r="BM44" s="35">
        <v>0</v>
      </c>
      <c r="BN44" s="35">
        <v>0</v>
      </c>
      <c r="BO44" s="35">
        <v>0</v>
      </c>
      <c r="BP44" s="35">
        <v>0</v>
      </c>
      <c r="BQ44" s="35">
        <v>0</v>
      </c>
    </row>
    <row r="45" spans="1:69" x14ac:dyDescent="0.25">
      <c r="A45" s="35" t="s">
        <v>293</v>
      </c>
      <c r="B45" s="35" t="s">
        <v>900</v>
      </c>
      <c r="C45" s="35">
        <v>97082049</v>
      </c>
      <c r="D45" s="35" t="s">
        <v>892</v>
      </c>
      <c r="E45" s="35" t="s">
        <v>843</v>
      </c>
      <c r="F45" s="35" t="s">
        <v>241</v>
      </c>
      <c r="G45" s="67">
        <v>500</v>
      </c>
      <c r="H45" s="67">
        <v>0</v>
      </c>
      <c r="I45" s="67">
        <v>500</v>
      </c>
      <c r="J45" s="35">
        <v>0</v>
      </c>
      <c r="K45" s="35">
        <v>0</v>
      </c>
      <c r="L45" s="35">
        <v>0</v>
      </c>
      <c r="M45" s="35">
        <v>0</v>
      </c>
      <c r="N45" s="35">
        <v>0</v>
      </c>
      <c r="O45" s="35">
        <v>0</v>
      </c>
      <c r="P45" s="35">
        <v>0</v>
      </c>
      <c r="Q45" s="35">
        <v>0</v>
      </c>
      <c r="R45" s="35">
        <v>0</v>
      </c>
      <c r="S45" s="35">
        <v>0</v>
      </c>
      <c r="T45" s="35">
        <v>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0</v>
      </c>
      <c r="AA45" s="35">
        <v>0</v>
      </c>
      <c r="AB45" s="35">
        <v>0</v>
      </c>
      <c r="AC45" s="35">
        <v>0</v>
      </c>
      <c r="AD45" s="35">
        <v>0</v>
      </c>
      <c r="AE45" s="35">
        <v>0</v>
      </c>
      <c r="AF45" s="35">
        <v>0</v>
      </c>
      <c r="AG45" s="35">
        <v>0</v>
      </c>
      <c r="AH45" s="35">
        <v>0</v>
      </c>
      <c r="AI45" s="35">
        <v>0</v>
      </c>
      <c r="AJ45" s="35">
        <v>0</v>
      </c>
      <c r="AK45" s="35">
        <v>0</v>
      </c>
      <c r="AL45" s="35">
        <v>0</v>
      </c>
      <c r="AM45" s="35">
        <v>0</v>
      </c>
      <c r="AN45" s="35">
        <v>0</v>
      </c>
      <c r="AO45" s="35">
        <v>0</v>
      </c>
      <c r="AP45" s="35">
        <v>0</v>
      </c>
      <c r="AQ45" s="35">
        <v>0</v>
      </c>
      <c r="AR45" s="35">
        <v>0</v>
      </c>
      <c r="AS45" s="35">
        <v>0</v>
      </c>
      <c r="AT45" s="35">
        <v>0</v>
      </c>
      <c r="AU45" s="35">
        <v>2</v>
      </c>
      <c r="AV45" s="35">
        <v>156</v>
      </c>
      <c r="AW45" s="35">
        <v>2</v>
      </c>
      <c r="AX45" s="35">
        <v>2</v>
      </c>
      <c r="AY45" s="35">
        <v>232</v>
      </c>
      <c r="AZ45" s="35">
        <v>252</v>
      </c>
      <c r="BA45" s="35" t="s">
        <v>1414</v>
      </c>
      <c r="BB45" s="35" t="s">
        <v>901</v>
      </c>
      <c r="BC45" s="67">
        <v>0</v>
      </c>
      <c r="BD45" s="35">
        <v>0</v>
      </c>
      <c r="BE45" s="35">
        <v>0</v>
      </c>
      <c r="BF45" s="35">
        <v>0</v>
      </c>
      <c r="BG45" s="35">
        <v>0</v>
      </c>
      <c r="BH45" s="35">
        <v>0</v>
      </c>
      <c r="BI45" s="35">
        <v>0</v>
      </c>
      <c r="BJ45" s="35">
        <v>0</v>
      </c>
      <c r="BK45" s="35">
        <v>0</v>
      </c>
      <c r="BL45" s="35">
        <v>0</v>
      </c>
      <c r="BM45" s="35">
        <v>0</v>
      </c>
      <c r="BN45" s="35">
        <v>0</v>
      </c>
      <c r="BO45" s="35">
        <v>0</v>
      </c>
      <c r="BP45" s="35">
        <v>0</v>
      </c>
      <c r="BQ45" s="35">
        <v>0</v>
      </c>
    </row>
    <row r="46" spans="1:69" x14ac:dyDescent="0.25">
      <c r="A46" s="35" t="s">
        <v>293</v>
      </c>
      <c r="B46" s="35" t="s">
        <v>1430</v>
      </c>
      <c r="C46" s="35">
        <v>97094833</v>
      </c>
      <c r="D46" s="35" t="s">
        <v>1431</v>
      </c>
      <c r="E46" s="35" t="s">
        <v>1432</v>
      </c>
      <c r="F46" s="35" t="s">
        <v>1418</v>
      </c>
      <c r="G46" s="67">
        <v>500</v>
      </c>
      <c r="H46" s="67">
        <v>0</v>
      </c>
      <c r="I46" s="67">
        <v>500</v>
      </c>
      <c r="J46" s="35">
        <v>0</v>
      </c>
      <c r="K46" s="35">
        <v>0</v>
      </c>
      <c r="L46" s="35">
        <v>0</v>
      </c>
      <c r="M46" s="35">
        <v>0</v>
      </c>
      <c r="N46" s="35">
        <v>0</v>
      </c>
      <c r="O46" s="35">
        <v>0</v>
      </c>
      <c r="P46" s="35">
        <v>0</v>
      </c>
      <c r="Q46" s="35">
        <v>0</v>
      </c>
      <c r="R46" s="35">
        <v>0</v>
      </c>
      <c r="S46" s="35">
        <v>0</v>
      </c>
      <c r="T46" s="35">
        <v>0</v>
      </c>
      <c r="U46" s="35">
        <v>0</v>
      </c>
      <c r="V46" s="35">
        <v>0</v>
      </c>
      <c r="W46" s="35">
        <v>0</v>
      </c>
      <c r="X46" s="35">
        <v>0</v>
      </c>
      <c r="Y46" s="35">
        <v>0</v>
      </c>
      <c r="Z46" s="35">
        <v>0</v>
      </c>
      <c r="AA46" s="35">
        <v>0</v>
      </c>
      <c r="AB46" s="35">
        <v>0</v>
      </c>
      <c r="AC46" s="35">
        <v>0</v>
      </c>
      <c r="AD46" s="35">
        <v>0</v>
      </c>
      <c r="AE46" s="35">
        <v>0</v>
      </c>
      <c r="AF46" s="35">
        <v>0</v>
      </c>
      <c r="AG46" s="35">
        <v>0</v>
      </c>
      <c r="AH46" s="35">
        <v>0</v>
      </c>
      <c r="AI46" s="35">
        <v>0</v>
      </c>
      <c r="AJ46" s="35">
        <v>0</v>
      </c>
      <c r="AK46" s="35">
        <v>0</v>
      </c>
      <c r="AL46" s="35">
        <v>0</v>
      </c>
      <c r="AM46" s="35">
        <v>0</v>
      </c>
      <c r="AN46" s="35">
        <v>0</v>
      </c>
      <c r="AO46" s="35">
        <v>0</v>
      </c>
      <c r="AP46" s="35">
        <v>0</v>
      </c>
      <c r="AQ46" s="35">
        <v>0</v>
      </c>
      <c r="AR46" s="35">
        <v>0</v>
      </c>
      <c r="AS46" s="35">
        <v>0</v>
      </c>
      <c r="AT46" s="35">
        <v>0</v>
      </c>
      <c r="AU46" s="35">
        <v>1</v>
      </c>
      <c r="AV46" s="35">
        <v>156</v>
      </c>
      <c r="AW46" s="35">
        <v>2</v>
      </c>
      <c r="AX46" s="35">
        <v>2</v>
      </c>
      <c r="AY46" s="35">
        <v>232</v>
      </c>
      <c r="AZ46" s="35">
        <v>252</v>
      </c>
      <c r="BA46" s="35" t="s">
        <v>1419</v>
      </c>
      <c r="BB46" s="35" t="s">
        <v>1433</v>
      </c>
      <c r="BC46" s="67">
        <v>0</v>
      </c>
      <c r="BD46" s="35">
        <v>0</v>
      </c>
      <c r="BE46" s="35">
        <v>0</v>
      </c>
      <c r="BF46" s="35">
        <v>0</v>
      </c>
      <c r="BG46" s="35">
        <v>0</v>
      </c>
      <c r="BH46" s="35">
        <v>0</v>
      </c>
      <c r="BI46" s="35">
        <v>0</v>
      </c>
      <c r="BJ46" s="35">
        <v>0</v>
      </c>
      <c r="BK46" s="35">
        <v>0</v>
      </c>
      <c r="BL46" s="35">
        <v>0</v>
      </c>
      <c r="BM46" s="35">
        <v>0</v>
      </c>
      <c r="BN46" s="35">
        <v>0</v>
      </c>
      <c r="BO46" s="35">
        <v>0</v>
      </c>
      <c r="BP46" s="35">
        <v>0</v>
      </c>
      <c r="BQ46" s="35">
        <v>0</v>
      </c>
    </row>
    <row r="47" spans="1:69" x14ac:dyDescent="0.25">
      <c r="A47" s="35" t="s">
        <v>293</v>
      </c>
      <c r="B47" s="35" t="s">
        <v>129</v>
      </c>
      <c r="C47" s="35">
        <v>55355509</v>
      </c>
      <c r="D47" s="35" t="s">
        <v>128</v>
      </c>
      <c r="E47" s="35" t="s">
        <v>367</v>
      </c>
      <c r="F47" s="35" t="s">
        <v>125</v>
      </c>
      <c r="G47" s="67">
        <v>747</v>
      </c>
      <c r="H47" s="67">
        <v>-13.625</v>
      </c>
      <c r="I47" s="67">
        <v>733</v>
      </c>
      <c r="J47" s="35">
        <v>1</v>
      </c>
      <c r="K47" s="35">
        <v>3</v>
      </c>
      <c r="L47" s="35">
        <v>4</v>
      </c>
      <c r="M47" s="35">
        <v>0.25</v>
      </c>
      <c r="N47" s="35">
        <v>1</v>
      </c>
      <c r="O47" s="35">
        <v>8</v>
      </c>
      <c r="P47" s="35">
        <v>9</v>
      </c>
      <c r="Q47" s="35">
        <v>0.1111111111111111</v>
      </c>
      <c r="R47" s="35">
        <v>0</v>
      </c>
      <c r="S47" s="35">
        <v>0</v>
      </c>
      <c r="T47" s="35">
        <v>0</v>
      </c>
      <c r="U47" s="35">
        <v>0</v>
      </c>
      <c r="V47" s="35">
        <v>2</v>
      </c>
      <c r="W47" s="35">
        <v>3</v>
      </c>
      <c r="X47" s="35">
        <v>5</v>
      </c>
      <c r="Y47" s="35">
        <v>0.4</v>
      </c>
      <c r="Z47" s="35">
        <v>0</v>
      </c>
      <c r="AA47" s="35">
        <v>0</v>
      </c>
      <c r="AB47" s="35">
        <v>0</v>
      </c>
      <c r="AC47" s="35">
        <v>0</v>
      </c>
      <c r="AD47" s="35">
        <v>0</v>
      </c>
      <c r="AE47" s="35">
        <v>0</v>
      </c>
      <c r="AF47" s="35">
        <v>0</v>
      </c>
      <c r="AG47" s="35">
        <v>0</v>
      </c>
      <c r="AH47" s="35">
        <v>0</v>
      </c>
      <c r="AI47" s="35">
        <v>0</v>
      </c>
      <c r="AJ47" s="35">
        <v>0</v>
      </c>
      <c r="AK47" s="35">
        <v>0</v>
      </c>
      <c r="AL47" s="35">
        <v>0</v>
      </c>
      <c r="AM47" s="35">
        <v>0</v>
      </c>
      <c r="AN47" s="35">
        <v>0</v>
      </c>
      <c r="AO47" s="35">
        <v>0</v>
      </c>
      <c r="AP47" s="35">
        <v>0</v>
      </c>
      <c r="AQ47" s="35">
        <v>0</v>
      </c>
      <c r="AR47" s="35">
        <v>0</v>
      </c>
      <c r="AS47" s="35">
        <v>0</v>
      </c>
      <c r="AT47" s="35">
        <v>4</v>
      </c>
      <c r="AU47" s="35">
        <v>7</v>
      </c>
      <c r="AV47" s="35">
        <v>396</v>
      </c>
      <c r="AW47" s="35">
        <v>7</v>
      </c>
      <c r="AX47" s="35">
        <v>7</v>
      </c>
      <c r="AY47" s="35">
        <v>140</v>
      </c>
      <c r="AZ47" s="35">
        <v>149</v>
      </c>
      <c r="BA47" s="35" t="s">
        <v>587</v>
      </c>
      <c r="BB47" s="35" t="s">
        <v>451</v>
      </c>
      <c r="BC47" s="67">
        <v>-13.625</v>
      </c>
      <c r="BD47" s="35">
        <v>-1</v>
      </c>
      <c r="BE47" s="35">
        <v>0.5</v>
      </c>
      <c r="BF47" s="35">
        <v>0</v>
      </c>
      <c r="BG47" s="35">
        <v>-13.125</v>
      </c>
      <c r="BH47" s="35">
        <v>0</v>
      </c>
      <c r="BI47" s="35">
        <v>0</v>
      </c>
      <c r="BJ47" s="35">
        <v>0</v>
      </c>
      <c r="BK47" s="35">
        <v>0</v>
      </c>
      <c r="BL47" s="35">
        <v>0</v>
      </c>
      <c r="BM47" s="35">
        <v>2</v>
      </c>
      <c r="BN47" s="35">
        <v>0</v>
      </c>
      <c r="BO47" s="35">
        <v>4</v>
      </c>
      <c r="BP47" s="35">
        <v>13</v>
      </c>
      <c r="BQ47" s="35">
        <v>1</v>
      </c>
    </row>
    <row r="48" spans="1:69" x14ac:dyDescent="0.25">
      <c r="A48" s="35" t="s">
        <v>293</v>
      </c>
      <c r="B48" s="35" t="s">
        <v>1434</v>
      </c>
      <c r="C48" s="35">
        <v>97094805</v>
      </c>
      <c r="D48" s="35" t="s">
        <v>1435</v>
      </c>
      <c r="E48" s="35" t="s">
        <v>1436</v>
      </c>
      <c r="F48" s="35" t="s">
        <v>1397</v>
      </c>
      <c r="G48" s="67">
        <v>1454</v>
      </c>
      <c r="H48" s="67">
        <v>0</v>
      </c>
      <c r="I48" s="67">
        <v>1454</v>
      </c>
      <c r="J48" s="35">
        <v>0</v>
      </c>
      <c r="K48" s="35">
        <v>0</v>
      </c>
      <c r="L48" s="35">
        <v>0</v>
      </c>
      <c r="M48" s="35">
        <v>0</v>
      </c>
      <c r="N48" s="35">
        <v>0</v>
      </c>
      <c r="O48" s="35">
        <v>0</v>
      </c>
      <c r="P48" s="35">
        <v>0</v>
      </c>
      <c r="Q48" s="35">
        <v>0</v>
      </c>
      <c r="R48" s="35">
        <v>0</v>
      </c>
      <c r="S48" s="35">
        <v>0</v>
      </c>
      <c r="T48" s="35">
        <v>0</v>
      </c>
      <c r="U48" s="35">
        <v>0</v>
      </c>
      <c r="V48" s="35">
        <v>0</v>
      </c>
      <c r="W48" s="35">
        <v>0</v>
      </c>
      <c r="X48" s="35">
        <v>0</v>
      </c>
      <c r="Y48" s="35">
        <v>0</v>
      </c>
      <c r="Z48" s="35">
        <v>0</v>
      </c>
      <c r="AA48" s="35">
        <v>0</v>
      </c>
      <c r="AB48" s="35">
        <v>0</v>
      </c>
      <c r="AC48" s="35">
        <v>0</v>
      </c>
      <c r="AD48" s="35">
        <v>0</v>
      </c>
      <c r="AE48" s="35">
        <v>0</v>
      </c>
      <c r="AF48" s="35">
        <v>0</v>
      </c>
      <c r="AG48" s="35">
        <v>0</v>
      </c>
      <c r="AH48" s="35">
        <v>0</v>
      </c>
      <c r="AI48" s="35">
        <v>0</v>
      </c>
      <c r="AJ48" s="35">
        <v>0</v>
      </c>
      <c r="AK48" s="35">
        <v>0</v>
      </c>
      <c r="AL48" s="35">
        <v>0</v>
      </c>
      <c r="AM48" s="35">
        <v>0</v>
      </c>
      <c r="AN48" s="35">
        <v>0</v>
      </c>
      <c r="AO48" s="35">
        <v>0</v>
      </c>
      <c r="AP48" s="35">
        <v>0</v>
      </c>
      <c r="AQ48" s="35">
        <v>0</v>
      </c>
      <c r="AR48" s="35">
        <v>0</v>
      </c>
      <c r="AS48" s="35">
        <v>0</v>
      </c>
      <c r="AT48" s="35">
        <v>0</v>
      </c>
      <c r="AU48" s="35">
        <v>10</v>
      </c>
      <c r="AV48" s="35">
        <v>156</v>
      </c>
      <c r="AW48" s="35">
        <v>5</v>
      </c>
      <c r="AX48" s="35">
        <v>5</v>
      </c>
      <c r="AY48" s="35">
        <v>18</v>
      </c>
      <c r="AZ48" s="35">
        <v>17</v>
      </c>
      <c r="BA48" s="35" t="s">
        <v>1437</v>
      </c>
      <c r="BB48" s="35" t="s">
        <v>1438</v>
      </c>
      <c r="BC48" s="67">
        <v>0</v>
      </c>
      <c r="BD48" s="35">
        <v>0</v>
      </c>
      <c r="BE48" s="35">
        <v>0</v>
      </c>
      <c r="BF48" s="35">
        <v>0</v>
      </c>
      <c r="BG48" s="35">
        <v>0</v>
      </c>
      <c r="BH48" s="35">
        <v>0</v>
      </c>
      <c r="BI48" s="35">
        <v>0</v>
      </c>
      <c r="BJ48" s="35">
        <v>0</v>
      </c>
      <c r="BK48" s="35">
        <v>0</v>
      </c>
      <c r="BL48" s="35">
        <v>0</v>
      </c>
      <c r="BM48" s="35">
        <v>0</v>
      </c>
      <c r="BN48" s="35">
        <v>0</v>
      </c>
      <c r="BO48" s="35">
        <v>0</v>
      </c>
      <c r="BP48" s="35">
        <v>0</v>
      </c>
      <c r="BQ48" s="35">
        <v>0</v>
      </c>
    </row>
    <row r="49" spans="1:69" x14ac:dyDescent="0.25">
      <c r="A49" s="35" t="s">
        <v>293</v>
      </c>
      <c r="B49" s="35" t="s">
        <v>11</v>
      </c>
      <c r="C49" s="35">
        <v>55355024</v>
      </c>
      <c r="D49" s="35" t="s">
        <v>10</v>
      </c>
      <c r="E49" s="35" t="s">
        <v>306</v>
      </c>
      <c r="F49" s="35" t="s">
        <v>7</v>
      </c>
      <c r="G49" s="67">
        <v>638</v>
      </c>
      <c r="H49" s="67">
        <v>-0.5</v>
      </c>
      <c r="I49" s="67">
        <v>638</v>
      </c>
      <c r="J49" s="35">
        <v>1</v>
      </c>
      <c r="K49" s="35">
        <v>5</v>
      </c>
      <c r="L49" s="35">
        <v>6</v>
      </c>
      <c r="M49" s="35">
        <v>0.16666666666666666</v>
      </c>
      <c r="N49" s="35">
        <v>1</v>
      </c>
      <c r="O49" s="35">
        <v>5</v>
      </c>
      <c r="P49" s="35">
        <v>6</v>
      </c>
      <c r="Q49" s="35">
        <v>0.16666666666666666</v>
      </c>
      <c r="R49" s="35">
        <v>0</v>
      </c>
      <c r="S49" s="35">
        <v>0</v>
      </c>
      <c r="T49" s="35">
        <v>0</v>
      </c>
      <c r="U49" s="35">
        <v>0</v>
      </c>
      <c r="V49" s="35">
        <v>2</v>
      </c>
      <c r="W49" s="35">
        <v>3</v>
      </c>
      <c r="X49" s="35">
        <v>5</v>
      </c>
      <c r="Y49" s="35">
        <v>0.4</v>
      </c>
      <c r="Z49" s="35">
        <v>0</v>
      </c>
      <c r="AA49" s="35">
        <v>0</v>
      </c>
      <c r="AB49" s="35">
        <v>0</v>
      </c>
      <c r="AC49" s="35">
        <v>0</v>
      </c>
      <c r="AD49" s="35">
        <v>0</v>
      </c>
      <c r="AE49" s="35">
        <v>0</v>
      </c>
      <c r="AF49" s="35">
        <v>0</v>
      </c>
      <c r="AG49" s="35">
        <v>0</v>
      </c>
      <c r="AH49" s="35">
        <v>0</v>
      </c>
      <c r="AI49" s="35">
        <v>0</v>
      </c>
      <c r="AJ49" s="35">
        <v>0</v>
      </c>
      <c r="AK49" s="35">
        <v>0</v>
      </c>
      <c r="AL49" s="35">
        <v>2</v>
      </c>
      <c r="AM49" s="35">
        <v>2</v>
      </c>
      <c r="AN49" s="35">
        <v>4</v>
      </c>
      <c r="AO49" s="35">
        <v>0.5</v>
      </c>
      <c r="AP49" s="35">
        <v>0</v>
      </c>
      <c r="AQ49" s="35">
        <v>0</v>
      </c>
      <c r="AR49" s="35">
        <v>0</v>
      </c>
      <c r="AS49" s="35">
        <v>0</v>
      </c>
      <c r="AT49" s="35">
        <v>6</v>
      </c>
      <c r="AU49" s="35">
        <v>10</v>
      </c>
      <c r="AV49" s="35">
        <v>322</v>
      </c>
      <c r="AW49" s="35">
        <v>7</v>
      </c>
      <c r="AX49" s="35">
        <v>7</v>
      </c>
      <c r="AY49" s="35">
        <v>174</v>
      </c>
      <c r="AZ49" s="35">
        <v>182</v>
      </c>
      <c r="BA49" s="35" t="s">
        <v>1439</v>
      </c>
      <c r="BB49" s="35" t="s">
        <v>307</v>
      </c>
      <c r="BC49" s="67">
        <v>-0.5</v>
      </c>
      <c r="BD49" s="35">
        <v>-6</v>
      </c>
      <c r="BE49" s="35">
        <v>-2</v>
      </c>
      <c r="BF49" s="35">
        <v>0</v>
      </c>
      <c r="BG49" s="35">
        <v>3.75</v>
      </c>
      <c r="BH49" s="35">
        <v>0</v>
      </c>
      <c r="BI49" s="35">
        <v>0</v>
      </c>
      <c r="BJ49" s="35">
        <v>0</v>
      </c>
      <c r="BK49" s="35">
        <v>3.75</v>
      </c>
      <c r="BL49" s="35">
        <v>0</v>
      </c>
      <c r="BM49" s="35">
        <v>2</v>
      </c>
      <c r="BN49" s="35">
        <v>1</v>
      </c>
      <c r="BO49" s="35">
        <v>5</v>
      </c>
      <c r="BP49" s="35">
        <v>13</v>
      </c>
      <c r="BQ49" s="35">
        <v>2</v>
      </c>
    </row>
    <row r="50" spans="1:69" x14ac:dyDescent="0.25">
      <c r="A50" s="35" t="s">
        <v>293</v>
      </c>
      <c r="B50" s="35" t="s">
        <v>50</v>
      </c>
      <c r="C50" s="35">
        <v>55319253</v>
      </c>
      <c r="D50" s="35" t="s">
        <v>49</v>
      </c>
      <c r="E50" s="35" t="s">
        <v>350</v>
      </c>
      <c r="F50" s="35" t="s">
        <v>47</v>
      </c>
      <c r="G50" s="67">
        <v>1191</v>
      </c>
      <c r="H50" s="67">
        <v>12</v>
      </c>
      <c r="I50" s="67">
        <v>1203</v>
      </c>
      <c r="J50" s="35">
        <v>6</v>
      </c>
      <c r="K50" s="35">
        <v>2</v>
      </c>
      <c r="L50" s="35">
        <v>8</v>
      </c>
      <c r="M50" s="35">
        <v>0.75</v>
      </c>
      <c r="N50" s="35">
        <v>6</v>
      </c>
      <c r="O50" s="35">
        <v>0</v>
      </c>
      <c r="P50" s="35">
        <v>6</v>
      </c>
      <c r="Q50" s="35">
        <v>1</v>
      </c>
      <c r="R50" s="35">
        <v>0</v>
      </c>
      <c r="S50" s="35">
        <v>0</v>
      </c>
      <c r="T50" s="35">
        <v>0</v>
      </c>
      <c r="U50" s="35">
        <v>0</v>
      </c>
      <c r="V50" s="35">
        <v>0</v>
      </c>
      <c r="W50" s="35">
        <v>0</v>
      </c>
      <c r="X50" s="35">
        <v>0</v>
      </c>
      <c r="Y50" s="35">
        <v>0</v>
      </c>
      <c r="Z50" s="35">
        <v>0</v>
      </c>
      <c r="AA50" s="35">
        <v>0</v>
      </c>
      <c r="AB50" s="35">
        <v>0</v>
      </c>
      <c r="AC50" s="35">
        <v>0</v>
      </c>
      <c r="AD50" s="35">
        <v>0</v>
      </c>
      <c r="AE50" s="35">
        <v>0</v>
      </c>
      <c r="AF50" s="35">
        <v>0</v>
      </c>
      <c r="AG50" s="35">
        <v>0</v>
      </c>
      <c r="AH50" s="35">
        <v>0</v>
      </c>
      <c r="AI50" s="35">
        <v>0</v>
      </c>
      <c r="AJ50" s="35">
        <v>0</v>
      </c>
      <c r="AK50" s="35">
        <v>0</v>
      </c>
      <c r="AL50" s="35">
        <v>0</v>
      </c>
      <c r="AM50" s="35">
        <v>0</v>
      </c>
      <c r="AN50" s="35">
        <v>0</v>
      </c>
      <c r="AO50" s="35">
        <v>0</v>
      </c>
      <c r="AP50" s="35">
        <v>0</v>
      </c>
      <c r="AQ50" s="35">
        <v>0</v>
      </c>
      <c r="AR50" s="35">
        <v>0</v>
      </c>
      <c r="AS50" s="35">
        <v>0</v>
      </c>
      <c r="AT50" s="35">
        <v>12</v>
      </c>
      <c r="AU50" s="35">
        <v>2</v>
      </c>
      <c r="AV50" s="35">
        <v>88</v>
      </c>
      <c r="AW50" s="35">
        <v>1</v>
      </c>
      <c r="AX50" s="35">
        <v>1</v>
      </c>
      <c r="AY50" s="35">
        <v>42</v>
      </c>
      <c r="AZ50" s="35">
        <v>40</v>
      </c>
      <c r="BA50" s="35" t="s">
        <v>388</v>
      </c>
      <c r="BB50" s="35" t="s">
        <v>382</v>
      </c>
      <c r="BC50" s="67">
        <v>12</v>
      </c>
      <c r="BD50" s="35">
        <v>7.5</v>
      </c>
      <c r="BE50" s="35">
        <v>4.5</v>
      </c>
      <c r="BF50" s="35">
        <v>0</v>
      </c>
      <c r="BG50" s="35">
        <v>0</v>
      </c>
      <c r="BH50" s="35">
        <v>0</v>
      </c>
      <c r="BI50" s="35">
        <v>0</v>
      </c>
      <c r="BJ50" s="35">
        <v>0</v>
      </c>
      <c r="BK50" s="35">
        <v>0</v>
      </c>
      <c r="BL50" s="35">
        <v>0</v>
      </c>
      <c r="BM50" s="35">
        <v>11</v>
      </c>
      <c r="BN50" s="35">
        <v>1</v>
      </c>
      <c r="BO50" s="35">
        <v>11</v>
      </c>
      <c r="BP50" s="35">
        <v>2</v>
      </c>
      <c r="BQ50" s="35">
        <v>0</v>
      </c>
    </row>
    <row r="51" spans="1:69" x14ac:dyDescent="0.25">
      <c r="A51" s="35" t="s">
        <v>293</v>
      </c>
      <c r="B51" s="35" t="s">
        <v>955</v>
      </c>
      <c r="C51" s="35">
        <v>97082899</v>
      </c>
      <c r="D51" s="35" t="s">
        <v>956</v>
      </c>
      <c r="E51" s="35" t="s">
        <v>957</v>
      </c>
      <c r="F51" s="35" t="s">
        <v>188</v>
      </c>
      <c r="G51" s="67">
        <v>901</v>
      </c>
      <c r="H51" s="67">
        <v>12.5</v>
      </c>
      <c r="I51" s="67">
        <v>914</v>
      </c>
      <c r="J51" s="35">
        <v>4</v>
      </c>
      <c r="K51" s="35">
        <v>4</v>
      </c>
      <c r="L51" s="35">
        <v>8</v>
      </c>
      <c r="M51" s="35">
        <v>0.5</v>
      </c>
      <c r="N51" s="35">
        <v>4</v>
      </c>
      <c r="O51" s="35">
        <v>2</v>
      </c>
      <c r="P51" s="35">
        <v>6</v>
      </c>
      <c r="Q51" s="35">
        <v>0.66666666666666663</v>
      </c>
      <c r="R51" s="35">
        <v>0</v>
      </c>
      <c r="S51" s="35">
        <v>0</v>
      </c>
      <c r="T51" s="35">
        <v>0</v>
      </c>
      <c r="U51" s="35">
        <v>0</v>
      </c>
      <c r="V51" s="35">
        <v>0</v>
      </c>
      <c r="W51" s="35">
        <v>0</v>
      </c>
      <c r="X51" s="35">
        <v>0</v>
      </c>
      <c r="Y51" s="35">
        <v>0</v>
      </c>
      <c r="Z51" s="35">
        <v>0</v>
      </c>
      <c r="AA51" s="35">
        <v>0</v>
      </c>
      <c r="AB51" s="35">
        <v>0</v>
      </c>
      <c r="AC51" s="35">
        <v>0</v>
      </c>
      <c r="AD51" s="35">
        <v>0</v>
      </c>
      <c r="AE51" s="35">
        <v>0</v>
      </c>
      <c r="AF51" s="35">
        <v>0</v>
      </c>
      <c r="AG51" s="35">
        <v>0</v>
      </c>
      <c r="AH51" s="35">
        <v>0</v>
      </c>
      <c r="AI51" s="35">
        <v>0</v>
      </c>
      <c r="AJ51" s="35">
        <v>0</v>
      </c>
      <c r="AK51" s="35">
        <v>0</v>
      </c>
      <c r="AL51" s="35">
        <v>0</v>
      </c>
      <c r="AM51" s="35">
        <v>0</v>
      </c>
      <c r="AN51" s="35">
        <v>0</v>
      </c>
      <c r="AO51" s="35">
        <v>0</v>
      </c>
      <c r="AP51" s="35">
        <v>0</v>
      </c>
      <c r="AQ51" s="35">
        <v>0</v>
      </c>
      <c r="AR51" s="35">
        <v>0</v>
      </c>
      <c r="AS51" s="35">
        <v>0</v>
      </c>
      <c r="AT51" s="35">
        <v>8</v>
      </c>
      <c r="AU51" s="35">
        <v>23</v>
      </c>
      <c r="AV51" s="35">
        <v>83</v>
      </c>
      <c r="AW51" s="35">
        <v>19</v>
      </c>
      <c r="AX51" s="35">
        <v>20</v>
      </c>
      <c r="AY51" s="35">
        <v>94</v>
      </c>
      <c r="AZ51" s="35">
        <v>95</v>
      </c>
      <c r="BA51" s="35" t="s">
        <v>1117</v>
      </c>
      <c r="BB51" s="35" t="s">
        <v>958</v>
      </c>
      <c r="BC51" s="67">
        <v>12.5</v>
      </c>
      <c r="BD51" s="35">
        <v>1</v>
      </c>
      <c r="BE51" s="35">
        <v>11.5</v>
      </c>
      <c r="BF51" s="35">
        <v>0</v>
      </c>
      <c r="BG51" s="35">
        <v>0</v>
      </c>
      <c r="BH51" s="35">
        <v>0</v>
      </c>
      <c r="BI51" s="35">
        <v>0</v>
      </c>
      <c r="BJ51" s="35">
        <v>0</v>
      </c>
      <c r="BK51" s="35">
        <v>0</v>
      </c>
      <c r="BL51" s="35">
        <v>0</v>
      </c>
      <c r="BM51" s="35">
        <v>4</v>
      </c>
      <c r="BN51" s="35">
        <v>1</v>
      </c>
      <c r="BO51" s="35">
        <v>7</v>
      </c>
      <c r="BP51" s="35">
        <v>3</v>
      </c>
      <c r="BQ51" s="35">
        <v>3</v>
      </c>
    </row>
    <row r="52" spans="1:69" x14ac:dyDescent="0.25">
      <c r="A52" s="35" t="s">
        <v>293</v>
      </c>
      <c r="B52" s="35" t="s">
        <v>76</v>
      </c>
      <c r="C52" s="35">
        <v>55365744</v>
      </c>
      <c r="D52" s="35" t="s">
        <v>75</v>
      </c>
      <c r="E52" s="35" t="s">
        <v>407</v>
      </c>
      <c r="F52" s="35" t="s">
        <v>72</v>
      </c>
      <c r="G52" s="67">
        <v>830</v>
      </c>
      <c r="H52" s="67">
        <v>-3</v>
      </c>
      <c r="I52" s="67">
        <v>827</v>
      </c>
      <c r="J52" s="35">
        <v>1</v>
      </c>
      <c r="K52" s="35">
        <v>5</v>
      </c>
      <c r="L52" s="35">
        <v>6</v>
      </c>
      <c r="M52" s="35">
        <v>0.16666666666666666</v>
      </c>
      <c r="N52" s="35">
        <v>0</v>
      </c>
      <c r="O52" s="35">
        <v>0</v>
      </c>
      <c r="P52" s="35">
        <v>0</v>
      </c>
      <c r="Q52" s="35">
        <v>0</v>
      </c>
      <c r="R52" s="35">
        <v>0</v>
      </c>
      <c r="S52" s="35">
        <v>0</v>
      </c>
      <c r="T52" s="35">
        <v>0</v>
      </c>
      <c r="U52" s="35">
        <v>0</v>
      </c>
      <c r="V52" s="35">
        <v>0</v>
      </c>
      <c r="W52" s="35">
        <v>0</v>
      </c>
      <c r="X52" s="35">
        <v>0</v>
      </c>
      <c r="Y52" s="35">
        <v>0</v>
      </c>
      <c r="Z52" s="35">
        <v>0</v>
      </c>
      <c r="AA52" s="35">
        <v>0</v>
      </c>
      <c r="AB52" s="35">
        <v>0</v>
      </c>
      <c r="AC52" s="35">
        <v>0</v>
      </c>
      <c r="AD52" s="35">
        <v>0</v>
      </c>
      <c r="AE52" s="35">
        <v>0</v>
      </c>
      <c r="AF52" s="35">
        <v>0</v>
      </c>
      <c r="AG52" s="35">
        <v>0</v>
      </c>
      <c r="AH52" s="35">
        <v>0</v>
      </c>
      <c r="AI52" s="35">
        <v>0</v>
      </c>
      <c r="AJ52" s="35">
        <v>0</v>
      </c>
      <c r="AK52" s="35">
        <v>0</v>
      </c>
      <c r="AL52" s="35">
        <v>0</v>
      </c>
      <c r="AM52" s="35">
        <v>0</v>
      </c>
      <c r="AN52" s="35">
        <v>0</v>
      </c>
      <c r="AO52" s="35">
        <v>0</v>
      </c>
      <c r="AP52" s="35">
        <v>0</v>
      </c>
      <c r="AQ52" s="35">
        <v>0</v>
      </c>
      <c r="AR52" s="35">
        <v>0</v>
      </c>
      <c r="AS52" s="35">
        <v>0</v>
      </c>
      <c r="AT52" s="35">
        <v>1</v>
      </c>
      <c r="AU52" s="35">
        <v>14</v>
      </c>
      <c r="AV52" s="35">
        <v>343</v>
      </c>
      <c r="AW52" s="35">
        <v>14</v>
      </c>
      <c r="AX52" s="35">
        <v>14</v>
      </c>
      <c r="AY52" s="35">
        <v>114</v>
      </c>
      <c r="AZ52" s="35">
        <v>117</v>
      </c>
      <c r="BA52" s="35" t="s">
        <v>1440</v>
      </c>
      <c r="BB52" s="35" t="s">
        <v>408</v>
      </c>
      <c r="BC52" s="67">
        <v>-3</v>
      </c>
      <c r="BD52" s="35">
        <v>-3</v>
      </c>
      <c r="BE52" s="35">
        <v>0</v>
      </c>
      <c r="BF52" s="35">
        <v>0</v>
      </c>
      <c r="BG52" s="35">
        <v>0</v>
      </c>
      <c r="BH52" s="35">
        <v>0</v>
      </c>
      <c r="BI52" s="35">
        <v>0</v>
      </c>
      <c r="BJ52" s="35">
        <v>0</v>
      </c>
      <c r="BK52" s="35">
        <v>0</v>
      </c>
      <c r="BL52" s="35">
        <v>0</v>
      </c>
      <c r="BM52" s="35">
        <v>1</v>
      </c>
      <c r="BN52" s="35">
        <v>0</v>
      </c>
      <c r="BO52" s="35">
        <v>1</v>
      </c>
      <c r="BP52" s="35">
        <v>4</v>
      </c>
      <c r="BQ52" s="35">
        <v>1</v>
      </c>
    </row>
    <row r="53" spans="1:69" x14ac:dyDescent="0.25">
      <c r="A53" s="35" t="s">
        <v>293</v>
      </c>
      <c r="B53" s="35" t="s">
        <v>959</v>
      </c>
      <c r="C53" s="35">
        <v>97087184</v>
      </c>
      <c r="D53" s="35" t="s">
        <v>960</v>
      </c>
      <c r="E53" s="35" t="s">
        <v>355</v>
      </c>
      <c r="F53" s="35" t="s">
        <v>188</v>
      </c>
      <c r="G53" s="67">
        <v>500</v>
      </c>
      <c r="H53" s="67">
        <v>-24.625</v>
      </c>
      <c r="I53" s="67">
        <v>475</v>
      </c>
      <c r="J53" s="35">
        <v>1</v>
      </c>
      <c r="K53" s="35">
        <v>3</v>
      </c>
      <c r="L53" s="35">
        <v>4</v>
      </c>
      <c r="M53" s="35">
        <v>0.25</v>
      </c>
      <c r="N53" s="35">
        <v>0</v>
      </c>
      <c r="O53" s="35">
        <v>9</v>
      </c>
      <c r="P53" s="35">
        <v>9</v>
      </c>
      <c r="Q53" s="35">
        <v>0</v>
      </c>
      <c r="R53" s="35">
        <v>0</v>
      </c>
      <c r="S53" s="35">
        <v>0</v>
      </c>
      <c r="T53" s="35">
        <v>0</v>
      </c>
      <c r="U53" s="35">
        <v>0</v>
      </c>
      <c r="V53" s="35">
        <v>0</v>
      </c>
      <c r="W53" s="35">
        <v>3</v>
      </c>
      <c r="X53" s="35">
        <v>3</v>
      </c>
      <c r="Y53" s="35">
        <v>0</v>
      </c>
      <c r="Z53" s="35">
        <v>0</v>
      </c>
      <c r="AA53" s="35">
        <v>0</v>
      </c>
      <c r="AB53" s="35">
        <v>0</v>
      </c>
      <c r="AC53" s="35">
        <v>0</v>
      </c>
      <c r="AD53" s="35">
        <v>0</v>
      </c>
      <c r="AE53" s="35">
        <v>0</v>
      </c>
      <c r="AF53" s="35">
        <v>0</v>
      </c>
      <c r="AG53" s="35">
        <v>0</v>
      </c>
      <c r="AH53" s="35">
        <v>0</v>
      </c>
      <c r="AI53" s="35">
        <v>0</v>
      </c>
      <c r="AJ53" s="35">
        <v>0</v>
      </c>
      <c r="AK53" s="35">
        <v>0</v>
      </c>
      <c r="AL53" s="35">
        <v>0</v>
      </c>
      <c r="AM53" s="35">
        <v>0</v>
      </c>
      <c r="AN53" s="35">
        <v>0</v>
      </c>
      <c r="AO53" s="35">
        <v>0</v>
      </c>
      <c r="AP53" s="35">
        <v>0</v>
      </c>
      <c r="AQ53" s="35">
        <v>0</v>
      </c>
      <c r="AR53" s="35">
        <v>0</v>
      </c>
      <c r="AS53" s="35">
        <v>0</v>
      </c>
      <c r="AT53" s="35">
        <v>1</v>
      </c>
      <c r="AU53" s="35">
        <v>77</v>
      </c>
      <c r="AV53" s="35">
        <v>424</v>
      </c>
      <c r="AW53" s="35">
        <v>43</v>
      </c>
      <c r="AX53" s="35">
        <v>80</v>
      </c>
      <c r="AY53" s="35">
        <v>232</v>
      </c>
      <c r="AZ53" s="35">
        <v>252</v>
      </c>
      <c r="BA53" s="35" t="s">
        <v>1118</v>
      </c>
      <c r="BB53" s="35" t="s">
        <v>961</v>
      </c>
      <c r="BC53" s="67">
        <v>-24.625</v>
      </c>
      <c r="BD53" s="35">
        <v>-3.5</v>
      </c>
      <c r="BE53" s="35">
        <v>-10.5</v>
      </c>
      <c r="BF53" s="35">
        <v>0</v>
      </c>
      <c r="BG53" s="35">
        <v>-10.625</v>
      </c>
      <c r="BH53" s="35">
        <v>0</v>
      </c>
      <c r="BI53" s="35">
        <v>0</v>
      </c>
      <c r="BJ53" s="35">
        <v>0</v>
      </c>
      <c r="BK53" s="35">
        <v>0</v>
      </c>
      <c r="BL53" s="35">
        <v>0</v>
      </c>
      <c r="BM53" s="35">
        <v>1</v>
      </c>
      <c r="BN53" s="35">
        <v>0</v>
      </c>
      <c r="BO53" s="35">
        <v>1</v>
      </c>
      <c r="BP53" s="35">
        <v>15</v>
      </c>
      <c r="BQ53" s="35">
        <v>0</v>
      </c>
    </row>
    <row r="54" spans="1:69" x14ac:dyDescent="0.25">
      <c r="A54" s="35" t="s">
        <v>293</v>
      </c>
      <c r="B54" s="35" t="s">
        <v>1441</v>
      </c>
      <c r="C54" s="35">
        <v>87449669</v>
      </c>
      <c r="D54" s="35" t="s">
        <v>1442</v>
      </c>
      <c r="E54" s="35" t="s">
        <v>1443</v>
      </c>
      <c r="F54" s="35" t="s">
        <v>188</v>
      </c>
      <c r="G54" s="67">
        <v>500</v>
      </c>
      <c r="H54" s="67">
        <v>0</v>
      </c>
      <c r="I54" s="67">
        <v>500</v>
      </c>
      <c r="J54" s="35">
        <v>0</v>
      </c>
      <c r="K54" s="35">
        <v>0</v>
      </c>
      <c r="L54" s="35">
        <v>0</v>
      </c>
      <c r="M54" s="35">
        <v>0</v>
      </c>
      <c r="N54" s="35">
        <v>0</v>
      </c>
      <c r="O54" s="35">
        <v>0</v>
      </c>
      <c r="P54" s="35">
        <v>0</v>
      </c>
      <c r="Q54" s="35">
        <v>0</v>
      </c>
      <c r="R54" s="35">
        <v>0</v>
      </c>
      <c r="S54" s="35">
        <v>0</v>
      </c>
      <c r="T54" s="35">
        <v>0</v>
      </c>
      <c r="U54" s="35">
        <v>0</v>
      </c>
      <c r="V54" s="35">
        <v>0</v>
      </c>
      <c r="W54" s="35">
        <v>0</v>
      </c>
      <c r="X54" s="35">
        <v>0</v>
      </c>
      <c r="Y54" s="35">
        <v>0</v>
      </c>
      <c r="Z54" s="35">
        <v>0</v>
      </c>
      <c r="AA54" s="35">
        <v>0</v>
      </c>
      <c r="AB54" s="35">
        <v>0</v>
      </c>
      <c r="AC54" s="35">
        <v>0</v>
      </c>
      <c r="AD54" s="35">
        <v>0</v>
      </c>
      <c r="AE54" s="35">
        <v>0</v>
      </c>
      <c r="AF54" s="35">
        <v>0</v>
      </c>
      <c r="AG54" s="35">
        <v>0</v>
      </c>
      <c r="AH54" s="35">
        <v>0</v>
      </c>
      <c r="AI54" s="35">
        <v>0</v>
      </c>
      <c r="AJ54" s="35">
        <v>0</v>
      </c>
      <c r="AK54" s="35">
        <v>0</v>
      </c>
      <c r="AL54" s="35">
        <v>0</v>
      </c>
      <c r="AM54" s="35">
        <v>0</v>
      </c>
      <c r="AN54" s="35">
        <v>0</v>
      </c>
      <c r="AO54" s="35">
        <v>0</v>
      </c>
      <c r="AP54" s="35">
        <v>0</v>
      </c>
      <c r="AQ54" s="35">
        <v>0</v>
      </c>
      <c r="AR54" s="35">
        <v>0</v>
      </c>
      <c r="AS54" s="35">
        <v>0</v>
      </c>
      <c r="AT54" s="35">
        <v>0</v>
      </c>
      <c r="AU54" s="35">
        <v>35</v>
      </c>
      <c r="AV54" s="35">
        <v>156</v>
      </c>
      <c r="AW54" s="35">
        <v>43</v>
      </c>
      <c r="AX54" s="35">
        <v>47</v>
      </c>
      <c r="AY54" s="35">
        <v>232</v>
      </c>
      <c r="AZ54" s="35">
        <v>252</v>
      </c>
      <c r="BA54" s="35" t="s">
        <v>1366</v>
      </c>
      <c r="BB54" s="35" t="s">
        <v>1444</v>
      </c>
      <c r="BC54" s="67">
        <v>0</v>
      </c>
      <c r="BD54" s="35">
        <v>0</v>
      </c>
      <c r="BE54" s="35">
        <v>0</v>
      </c>
      <c r="BF54" s="35">
        <v>0</v>
      </c>
      <c r="BG54" s="35">
        <v>0</v>
      </c>
      <c r="BH54" s="35">
        <v>0</v>
      </c>
      <c r="BI54" s="35">
        <v>0</v>
      </c>
      <c r="BJ54" s="35">
        <v>0</v>
      </c>
      <c r="BK54" s="35">
        <v>0</v>
      </c>
      <c r="BL54" s="35">
        <v>0</v>
      </c>
      <c r="BM54" s="35">
        <v>0</v>
      </c>
      <c r="BN54" s="35">
        <v>0</v>
      </c>
      <c r="BO54" s="35">
        <v>0</v>
      </c>
      <c r="BP54" s="35">
        <v>0</v>
      </c>
      <c r="BQ54" s="35">
        <v>0</v>
      </c>
    </row>
    <row r="55" spans="1:69" x14ac:dyDescent="0.25">
      <c r="A55" s="35" t="s">
        <v>293</v>
      </c>
      <c r="B55" s="35" t="s">
        <v>682</v>
      </c>
      <c r="C55" s="35">
        <v>97064373</v>
      </c>
      <c r="D55" s="35" t="s">
        <v>673</v>
      </c>
      <c r="E55" s="35" t="s">
        <v>594</v>
      </c>
      <c r="F55" s="35" t="s">
        <v>188</v>
      </c>
      <c r="G55" s="67">
        <v>500</v>
      </c>
      <c r="H55" s="67">
        <v>-12.75</v>
      </c>
      <c r="I55" s="67">
        <v>487</v>
      </c>
      <c r="J55" s="35">
        <v>1</v>
      </c>
      <c r="K55" s="35">
        <v>3</v>
      </c>
      <c r="L55" s="35">
        <v>4</v>
      </c>
      <c r="M55" s="35">
        <v>0.25</v>
      </c>
      <c r="N55" s="35">
        <v>4</v>
      </c>
      <c r="O55" s="35">
        <v>8</v>
      </c>
      <c r="P55" s="35">
        <v>12</v>
      </c>
      <c r="Q55" s="35">
        <v>0.33333333333333331</v>
      </c>
      <c r="R55" s="35">
        <v>0</v>
      </c>
      <c r="S55" s="35">
        <v>0</v>
      </c>
      <c r="T55" s="35">
        <v>0</v>
      </c>
      <c r="U55" s="35">
        <v>0</v>
      </c>
      <c r="V55" s="35">
        <v>2</v>
      </c>
      <c r="W55" s="35">
        <v>3</v>
      </c>
      <c r="X55" s="35">
        <v>5</v>
      </c>
      <c r="Y55" s="35">
        <v>0.4</v>
      </c>
      <c r="Z55" s="35">
        <v>0</v>
      </c>
      <c r="AA55" s="35">
        <v>0</v>
      </c>
      <c r="AB55" s="35">
        <v>0</v>
      </c>
      <c r="AC55" s="35">
        <v>0</v>
      </c>
      <c r="AD55" s="35">
        <v>0</v>
      </c>
      <c r="AE55" s="35">
        <v>0</v>
      </c>
      <c r="AF55" s="35">
        <v>0</v>
      </c>
      <c r="AG55" s="35">
        <v>0</v>
      </c>
      <c r="AH55" s="35">
        <v>0</v>
      </c>
      <c r="AI55" s="35">
        <v>0</v>
      </c>
      <c r="AJ55" s="35">
        <v>0</v>
      </c>
      <c r="AK55" s="35">
        <v>0</v>
      </c>
      <c r="AL55" s="35">
        <v>0</v>
      </c>
      <c r="AM55" s="35">
        <v>0</v>
      </c>
      <c r="AN55" s="35">
        <v>0</v>
      </c>
      <c r="AO55" s="35">
        <v>0</v>
      </c>
      <c r="AP55" s="35">
        <v>0</v>
      </c>
      <c r="AQ55" s="35">
        <v>5</v>
      </c>
      <c r="AR55" s="35">
        <v>5</v>
      </c>
      <c r="AS55" s="35">
        <v>0</v>
      </c>
      <c r="AT55" s="35">
        <v>7</v>
      </c>
      <c r="AU55" s="35">
        <v>69</v>
      </c>
      <c r="AV55" s="35">
        <v>389</v>
      </c>
      <c r="AW55" s="35">
        <v>43</v>
      </c>
      <c r="AX55" s="35">
        <v>74</v>
      </c>
      <c r="AY55" s="35">
        <v>232</v>
      </c>
      <c r="AZ55" s="35">
        <v>252</v>
      </c>
      <c r="BA55" s="35" t="s">
        <v>1077</v>
      </c>
      <c r="BB55" s="35" t="s">
        <v>683</v>
      </c>
      <c r="BC55" s="67">
        <v>-12.75</v>
      </c>
      <c r="BD55" s="35">
        <v>-8</v>
      </c>
      <c r="BE55" s="35">
        <v>-2.5</v>
      </c>
      <c r="BF55" s="35">
        <v>0</v>
      </c>
      <c r="BG55" s="35">
        <v>3.75</v>
      </c>
      <c r="BH55" s="35">
        <v>0</v>
      </c>
      <c r="BI55" s="35">
        <v>0</v>
      </c>
      <c r="BJ55" s="35">
        <v>0</v>
      </c>
      <c r="BK55" s="35">
        <v>0</v>
      </c>
      <c r="BL55" s="35">
        <v>-6</v>
      </c>
      <c r="BM55" s="35">
        <v>2</v>
      </c>
      <c r="BN55" s="35">
        <v>1</v>
      </c>
      <c r="BO55" s="35">
        <v>6</v>
      </c>
      <c r="BP55" s="35">
        <v>19</v>
      </c>
      <c r="BQ55" s="35">
        <v>0</v>
      </c>
    </row>
    <row r="56" spans="1:69" x14ac:dyDescent="0.25">
      <c r="A56" s="35" t="s">
        <v>293</v>
      </c>
      <c r="B56" s="35" t="s">
        <v>1445</v>
      </c>
      <c r="C56" s="35">
        <v>97073659</v>
      </c>
      <c r="D56" s="35" t="s">
        <v>1446</v>
      </c>
      <c r="E56" s="35" t="s">
        <v>1447</v>
      </c>
      <c r="F56" s="35" t="s">
        <v>234</v>
      </c>
      <c r="G56" s="67">
        <v>500</v>
      </c>
      <c r="H56" s="67">
        <v>0</v>
      </c>
      <c r="I56" s="67">
        <v>500</v>
      </c>
      <c r="J56" s="35">
        <v>0</v>
      </c>
      <c r="K56" s="35">
        <v>0</v>
      </c>
      <c r="L56" s="35">
        <v>0</v>
      </c>
      <c r="M56" s="35">
        <v>0</v>
      </c>
      <c r="N56" s="35">
        <v>0</v>
      </c>
      <c r="O56" s="35">
        <v>0</v>
      </c>
      <c r="P56" s="35">
        <v>0</v>
      </c>
      <c r="Q56" s="35">
        <v>0</v>
      </c>
      <c r="R56" s="35">
        <v>0</v>
      </c>
      <c r="S56" s="35">
        <v>0</v>
      </c>
      <c r="T56" s="35">
        <v>0</v>
      </c>
      <c r="U56" s="35">
        <v>0</v>
      </c>
      <c r="V56" s="35">
        <v>0</v>
      </c>
      <c r="W56" s="35">
        <v>0</v>
      </c>
      <c r="X56" s="35">
        <v>0</v>
      </c>
      <c r="Y56" s="35">
        <v>0</v>
      </c>
      <c r="Z56" s="35">
        <v>0</v>
      </c>
      <c r="AA56" s="35">
        <v>0</v>
      </c>
      <c r="AB56" s="35">
        <v>0</v>
      </c>
      <c r="AC56" s="35">
        <v>0</v>
      </c>
      <c r="AD56" s="35">
        <v>0</v>
      </c>
      <c r="AE56" s="35">
        <v>0</v>
      </c>
      <c r="AF56" s="35">
        <v>0</v>
      </c>
      <c r="AG56" s="35">
        <v>0</v>
      </c>
      <c r="AH56" s="35">
        <v>0</v>
      </c>
      <c r="AI56" s="35">
        <v>0</v>
      </c>
      <c r="AJ56" s="35">
        <v>0</v>
      </c>
      <c r="AK56" s="35">
        <v>0</v>
      </c>
      <c r="AL56" s="35">
        <v>0</v>
      </c>
      <c r="AM56" s="35">
        <v>0</v>
      </c>
      <c r="AN56" s="35">
        <v>0</v>
      </c>
      <c r="AO56" s="35">
        <v>0</v>
      </c>
      <c r="AP56" s="35">
        <v>0</v>
      </c>
      <c r="AQ56" s="35">
        <v>0</v>
      </c>
      <c r="AR56" s="35">
        <v>0</v>
      </c>
      <c r="AS56" s="35">
        <v>0</v>
      </c>
      <c r="AT56" s="35">
        <v>0</v>
      </c>
      <c r="AU56" s="35">
        <v>2</v>
      </c>
      <c r="AV56" s="35">
        <v>156</v>
      </c>
      <c r="AW56" s="35">
        <v>2</v>
      </c>
      <c r="AX56" s="35">
        <v>3</v>
      </c>
      <c r="AY56" s="35">
        <v>232</v>
      </c>
      <c r="AZ56" s="35">
        <v>252</v>
      </c>
      <c r="BA56" s="35" t="s">
        <v>730</v>
      </c>
      <c r="BB56" s="35" t="s">
        <v>1448</v>
      </c>
      <c r="BC56" s="67">
        <v>0</v>
      </c>
      <c r="BD56" s="35">
        <v>0</v>
      </c>
      <c r="BE56" s="35">
        <v>0</v>
      </c>
      <c r="BF56" s="35">
        <v>0</v>
      </c>
      <c r="BG56" s="35">
        <v>0</v>
      </c>
      <c r="BH56" s="35">
        <v>0</v>
      </c>
      <c r="BI56" s="35">
        <v>0</v>
      </c>
      <c r="BJ56" s="35">
        <v>0</v>
      </c>
      <c r="BK56" s="35">
        <v>0</v>
      </c>
      <c r="BL56" s="35">
        <v>0</v>
      </c>
      <c r="BM56" s="35">
        <v>0</v>
      </c>
      <c r="BN56" s="35">
        <v>0</v>
      </c>
      <c r="BO56" s="35">
        <v>0</v>
      </c>
      <c r="BP56" s="35">
        <v>0</v>
      </c>
      <c r="BQ56" s="35">
        <v>0</v>
      </c>
    </row>
    <row r="57" spans="1:69" x14ac:dyDescent="0.25">
      <c r="A57" s="35" t="s">
        <v>293</v>
      </c>
      <c r="B57" s="35" t="s">
        <v>785</v>
      </c>
      <c r="C57" s="35">
        <v>97079804</v>
      </c>
      <c r="D57" s="35" t="s">
        <v>660</v>
      </c>
      <c r="E57" s="35" t="s">
        <v>786</v>
      </c>
      <c r="F57" s="35" t="s">
        <v>101</v>
      </c>
      <c r="G57" s="67">
        <v>500</v>
      </c>
      <c r="H57" s="67">
        <v>0</v>
      </c>
      <c r="I57" s="67">
        <v>500</v>
      </c>
      <c r="J57" s="35">
        <v>0</v>
      </c>
      <c r="K57" s="35">
        <v>0</v>
      </c>
      <c r="L57" s="35">
        <v>0</v>
      </c>
      <c r="M57" s="35">
        <v>0</v>
      </c>
      <c r="N57" s="35">
        <v>0</v>
      </c>
      <c r="O57" s="35">
        <v>0</v>
      </c>
      <c r="P57" s="35">
        <v>0</v>
      </c>
      <c r="Q57" s="35">
        <v>0</v>
      </c>
      <c r="R57" s="35">
        <v>0</v>
      </c>
      <c r="S57" s="35">
        <v>0</v>
      </c>
      <c r="T57" s="35">
        <v>0</v>
      </c>
      <c r="U57" s="35">
        <v>0</v>
      </c>
      <c r="V57" s="35">
        <v>0</v>
      </c>
      <c r="W57" s="35">
        <v>0</v>
      </c>
      <c r="X57" s="35">
        <v>0</v>
      </c>
      <c r="Y57" s="35">
        <v>0</v>
      </c>
      <c r="Z57" s="35">
        <v>0</v>
      </c>
      <c r="AA57" s="35">
        <v>0</v>
      </c>
      <c r="AB57" s="35">
        <v>0</v>
      </c>
      <c r="AC57" s="35">
        <v>0</v>
      </c>
      <c r="AD57" s="35">
        <v>0</v>
      </c>
      <c r="AE57" s="35">
        <v>0</v>
      </c>
      <c r="AF57" s="35">
        <v>0</v>
      </c>
      <c r="AG57" s="35">
        <v>0</v>
      </c>
      <c r="AH57" s="35">
        <v>0</v>
      </c>
      <c r="AI57" s="35">
        <v>0</v>
      </c>
      <c r="AJ57" s="35">
        <v>0</v>
      </c>
      <c r="AK57" s="35">
        <v>0</v>
      </c>
      <c r="AL57" s="35">
        <v>0</v>
      </c>
      <c r="AM57" s="35">
        <v>0</v>
      </c>
      <c r="AN57" s="35">
        <v>0</v>
      </c>
      <c r="AO57" s="35">
        <v>0</v>
      </c>
      <c r="AP57" s="35">
        <v>0</v>
      </c>
      <c r="AQ57" s="35">
        <v>0</v>
      </c>
      <c r="AR57" s="35">
        <v>0</v>
      </c>
      <c r="AS57" s="35">
        <v>0</v>
      </c>
      <c r="AT57" s="35">
        <v>0</v>
      </c>
      <c r="AU57" s="35">
        <v>10</v>
      </c>
      <c r="AV57" s="35">
        <v>156</v>
      </c>
      <c r="AW57" s="35">
        <v>13</v>
      </c>
      <c r="AX57" s="35">
        <v>14</v>
      </c>
      <c r="AY57" s="35">
        <v>232</v>
      </c>
      <c r="AZ57" s="35">
        <v>252</v>
      </c>
      <c r="BA57" s="35" t="s">
        <v>822</v>
      </c>
      <c r="BB57" s="35" t="s">
        <v>787</v>
      </c>
      <c r="BC57" s="67">
        <v>0</v>
      </c>
      <c r="BD57" s="35">
        <v>0</v>
      </c>
      <c r="BE57" s="35">
        <v>0</v>
      </c>
      <c r="BF57" s="35">
        <v>0</v>
      </c>
      <c r="BG57" s="35">
        <v>0</v>
      </c>
      <c r="BH57" s="35">
        <v>0</v>
      </c>
      <c r="BI57" s="35">
        <v>0</v>
      </c>
      <c r="BJ57" s="35">
        <v>0</v>
      </c>
      <c r="BK57" s="35">
        <v>0</v>
      </c>
      <c r="BL57" s="35">
        <v>0</v>
      </c>
      <c r="BM57" s="35">
        <v>0</v>
      </c>
      <c r="BN57" s="35">
        <v>0</v>
      </c>
      <c r="BO57" s="35">
        <v>0</v>
      </c>
      <c r="BP57" s="35">
        <v>0</v>
      </c>
      <c r="BQ57" s="35">
        <v>0</v>
      </c>
    </row>
    <row r="58" spans="1:69" x14ac:dyDescent="0.25">
      <c r="A58" s="35" t="s">
        <v>293</v>
      </c>
      <c r="B58" s="35" t="s">
        <v>684</v>
      </c>
      <c r="C58" s="35">
        <v>6461864</v>
      </c>
      <c r="D58" s="35" t="s">
        <v>660</v>
      </c>
      <c r="E58" s="35" t="s">
        <v>346</v>
      </c>
      <c r="F58" s="35" t="s">
        <v>101</v>
      </c>
      <c r="G58" s="67">
        <v>547</v>
      </c>
      <c r="H58" s="67">
        <v>-0.625</v>
      </c>
      <c r="I58" s="67">
        <v>546</v>
      </c>
      <c r="J58" s="35">
        <v>1</v>
      </c>
      <c r="K58" s="35">
        <v>5</v>
      </c>
      <c r="L58" s="35">
        <v>6</v>
      </c>
      <c r="M58" s="35">
        <v>0.16666666666666666</v>
      </c>
      <c r="N58" s="35">
        <v>0</v>
      </c>
      <c r="O58" s="35">
        <v>12</v>
      </c>
      <c r="P58" s="35">
        <v>12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35">
        <v>1</v>
      </c>
      <c r="W58" s="35">
        <v>2</v>
      </c>
      <c r="X58" s="35">
        <v>3</v>
      </c>
      <c r="Y58" s="35">
        <v>0.33333333333333331</v>
      </c>
      <c r="Z58" s="35">
        <v>0</v>
      </c>
      <c r="AA58" s="35">
        <v>0</v>
      </c>
      <c r="AB58" s="35">
        <v>0</v>
      </c>
      <c r="AC58" s="35">
        <v>0</v>
      </c>
      <c r="AD58" s="35">
        <v>0</v>
      </c>
      <c r="AE58" s="35">
        <v>0</v>
      </c>
      <c r="AF58" s="35">
        <v>0</v>
      </c>
      <c r="AG58" s="35">
        <v>0</v>
      </c>
      <c r="AH58" s="35">
        <v>0</v>
      </c>
      <c r="AI58" s="35">
        <v>0</v>
      </c>
      <c r="AJ58" s="35">
        <v>0</v>
      </c>
      <c r="AK58" s="35">
        <v>0</v>
      </c>
      <c r="AL58" s="35">
        <v>0</v>
      </c>
      <c r="AM58" s="35">
        <v>14</v>
      </c>
      <c r="AN58" s="35">
        <v>14</v>
      </c>
      <c r="AO58" s="35">
        <v>0</v>
      </c>
      <c r="AP58" s="35">
        <v>0</v>
      </c>
      <c r="AQ58" s="35">
        <v>0</v>
      </c>
      <c r="AR58" s="35">
        <v>0</v>
      </c>
      <c r="AS58" s="35">
        <v>0</v>
      </c>
      <c r="AT58" s="35">
        <v>2</v>
      </c>
      <c r="AU58" s="35">
        <v>16</v>
      </c>
      <c r="AV58" s="35">
        <v>324</v>
      </c>
      <c r="AW58" s="35">
        <v>9</v>
      </c>
      <c r="AX58" s="35">
        <v>10</v>
      </c>
      <c r="AY58" s="35">
        <v>208</v>
      </c>
      <c r="AZ58" s="35">
        <v>218</v>
      </c>
      <c r="BA58" s="35" t="s">
        <v>1293</v>
      </c>
      <c r="BB58" s="35" t="s">
        <v>685</v>
      </c>
      <c r="BC58" s="67">
        <v>-0.625</v>
      </c>
      <c r="BD58" s="35">
        <v>17.5</v>
      </c>
      <c r="BE58" s="35">
        <v>-2.5</v>
      </c>
      <c r="BF58" s="35">
        <v>0</v>
      </c>
      <c r="BG58" s="35">
        <v>3.75</v>
      </c>
      <c r="BH58" s="35">
        <v>0</v>
      </c>
      <c r="BI58" s="35">
        <v>0</v>
      </c>
      <c r="BJ58" s="35">
        <v>0</v>
      </c>
      <c r="BK58" s="35">
        <v>-19.375</v>
      </c>
      <c r="BL58" s="35">
        <v>0</v>
      </c>
      <c r="BM58" s="35">
        <v>1</v>
      </c>
      <c r="BN58" s="35">
        <v>1</v>
      </c>
      <c r="BO58" s="35">
        <v>1</v>
      </c>
      <c r="BP58" s="35">
        <v>33</v>
      </c>
      <c r="BQ58" s="35">
        <v>0</v>
      </c>
    </row>
    <row r="59" spans="1:69" x14ac:dyDescent="0.25">
      <c r="A59" s="35" t="s">
        <v>293</v>
      </c>
      <c r="B59" s="35" t="s">
        <v>625</v>
      </c>
      <c r="C59" s="35">
        <v>97078776</v>
      </c>
      <c r="D59" s="35" t="s">
        <v>626</v>
      </c>
      <c r="E59" s="35" t="s">
        <v>963</v>
      </c>
      <c r="F59" s="35" t="s">
        <v>101</v>
      </c>
      <c r="G59" s="67">
        <v>500</v>
      </c>
      <c r="H59" s="67">
        <v>-45.625</v>
      </c>
      <c r="I59" s="67">
        <v>454</v>
      </c>
      <c r="J59" s="35">
        <v>0</v>
      </c>
      <c r="K59" s="35">
        <v>0</v>
      </c>
      <c r="L59" s="35">
        <v>0</v>
      </c>
      <c r="M59" s="35">
        <v>0</v>
      </c>
      <c r="N59" s="35">
        <v>0</v>
      </c>
      <c r="O59" s="35">
        <v>0</v>
      </c>
      <c r="P59" s="35">
        <v>0</v>
      </c>
      <c r="Q59" s="35">
        <v>0</v>
      </c>
      <c r="R59" s="35">
        <v>2</v>
      </c>
      <c r="S59" s="35">
        <v>4</v>
      </c>
      <c r="T59" s="35">
        <v>6</v>
      </c>
      <c r="U59" s="35">
        <v>0.33333333333333331</v>
      </c>
      <c r="V59" s="35">
        <v>0</v>
      </c>
      <c r="W59" s="35">
        <v>0</v>
      </c>
      <c r="X59" s="35">
        <v>0</v>
      </c>
      <c r="Y59" s="35">
        <v>0</v>
      </c>
      <c r="Z59" s="35">
        <v>0</v>
      </c>
      <c r="AA59" s="35">
        <v>0</v>
      </c>
      <c r="AB59" s="35">
        <v>0</v>
      </c>
      <c r="AC59" s="35">
        <v>0</v>
      </c>
      <c r="AD59" s="35">
        <v>0</v>
      </c>
      <c r="AE59" s="35">
        <v>0</v>
      </c>
      <c r="AF59" s="35">
        <v>0</v>
      </c>
      <c r="AG59" s="35">
        <v>0</v>
      </c>
      <c r="AH59" s="35">
        <v>0</v>
      </c>
      <c r="AI59" s="35">
        <v>0</v>
      </c>
      <c r="AJ59" s="35">
        <v>0</v>
      </c>
      <c r="AK59" s="35">
        <v>0</v>
      </c>
      <c r="AL59" s="35">
        <v>1</v>
      </c>
      <c r="AM59" s="35">
        <v>11</v>
      </c>
      <c r="AN59" s="35">
        <v>12</v>
      </c>
      <c r="AO59" s="35">
        <v>8.3333333333333329E-2</v>
      </c>
      <c r="AP59" s="35">
        <v>0</v>
      </c>
      <c r="AQ59" s="35">
        <v>6</v>
      </c>
      <c r="AR59" s="35">
        <v>6</v>
      </c>
      <c r="AS59" s="35">
        <v>0</v>
      </c>
      <c r="AT59" s="35">
        <v>3</v>
      </c>
      <c r="AU59" s="35">
        <v>22</v>
      </c>
      <c r="AV59" s="35">
        <v>444</v>
      </c>
      <c r="AW59" s="35">
        <v>13</v>
      </c>
      <c r="AX59" s="35">
        <v>22</v>
      </c>
      <c r="AY59" s="35">
        <v>232</v>
      </c>
      <c r="AZ59" s="35">
        <v>252</v>
      </c>
      <c r="BA59" s="35" t="s">
        <v>1367</v>
      </c>
      <c r="BB59" s="35" t="s">
        <v>627</v>
      </c>
      <c r="BC59" s="67">
        <v>-45.625</v>
      </c>
      <c r="BD59" s="35">
        <v>0</v>
      </c>
      <c r="BE59" s="35">
        <v>0</v>
      </c>
      <c r="BF59" s="35">
        <v>-3.5</v>
      </c>
      <c r="BG59" s="35">
        <v>0</v>
      </c>
      <c r="BH59" s="35">
        <v>0</v>
      </c>
      <c r="BI59" s="35">
        <v>0</v>
      </c>
      <c r="BJ59" s="35">
        <v>0</v>
      </c>
      <c r="BK59" s="35">
        <v>-34.375</v>
      </c>
      <c r="BL59" s="35">
        <v>-7.75</v>
      </c>
      <c r="BM59" s="35">
        <v>2</v>
      </c>
      <c r="BN59" s="35">
        <v>1</v>
      </c>
      <c r="BO59" s="35">
        <v>2</v>
      </c>
      <c r="BP59" s="35">
        <v>21</v>
      </c>
      <c r="BQ59" s="35">
        <v>0</v>
      </c>
    </row>
    <row r="60" spans="1:69" x14ac:dyDescent="0.25">
      <c r="A60" s="35" t="s">
        <v>293</v>
      </c>
      <c r="B60" s="35" t="s">
        <v>964</v>
      </c>
      <c r="C60" s="35">
        <v>3552926</v>
      </c>
      <c r="D60" s="35" t="s">
        <v>965</v>
      </c>
      <c r="E60" s="35" t="s">
        <v>367</v>
      </c>
      <c r="F60" s="35" t="s">
        <v>103</v>
      </c>
      <c r="G60" s="67">
        <v>500</v>
      </c>
      <c r="H60" s="67">
        <v>0</v>
      </c>
      <c r="I60" s="67">
        <v>500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35">
        <v>0</v>
      </c>
      <c r="P60" s="35">
        <v>0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5">
        <v>0</v>
      </c>
      <c r="W60" s="35">
        <v>0</v>
      </c>
      <c r="X60" s="35">
        <v>0</v>
      </c>
      <c r="Y60" s="35">
        <v>0</v>
      </c>
      <c r="Z60" s="35">
        <v>0</v>
      </c>
      <c r="AA60" s="35">
        <v>0</v>
      </c>
      <c r="AB60" s="35">
        <v>0</v>
      </c>
      <c r="AC60" s="35">
        <v>0</v>
      </c>
      <c r="AD60" s="35">
        <v>0</v>
      </c>
      <c r="AE60" s="35">
        <v>0</v>
      </c>
      <c r="AF60" s="35">
        <v>0</v>
      </c>
      <c r="AG60" s="35">
        <v>0</v>
      </c>
      <c r="AH60" s="35">
        <v>0</v>
      </c>
      <c r="AI60" s="35">
        <v>0</v>
      </c>
      <c r="AJ60" s="35">
        <v>0</v>
      </c>
      <c r="AK60" s="35">
        <v>0</v>
      </c>
      <c r="AL60" s="35">
        <v>0</v>
      </c>
      <c r="AM60" s="35">
        <v>0</v>
      </c>
      <c r="AN60" s="35">
        <v>0</v>
      </c>
      <c r="AO60" s="35">
        <v>0</v>
      </c>
      <c r="AP60" s="35">
        <v>0</v>
      </c>
      <c r="AQ60" s="35">
        <v>0</v>
      </c>
      <c r="AR60" s="35">
        <v>0</v>
      </c>
      <c r="AS60" s="35">
        <v>0</v>
      </c>
      <c r="AT60" s="35">
        <v>0</v>
      </c>
      <c r="AU60" s="35">
        <v>16</v>
      </c>
      <c r="AV60" s="35">
        <v>156</v>
      </c>
      <c r="AW60" s="35">
        <v>16</v>
      </c>
      <c r="AX60" s="35">
        <v>22</v>
      </c>
      <c r="AY60" s="35">
        <v>232</v>
      </c>
      <c r="AZ60" s="35">
        <v>252</v>
      </c>
      <c r="BA60" s="35" t="s">
        <v>1394</v>
      </c>
      <c r="BB60" s="35" t="s">
        <v>966</v>
      </c>
      <c r="BC60" s="67">
        <v>0</v>
      </c>
      <c r="BD60" s="35">
        <v>0</v>
      </c>
      <c r="BE60" s="35">
        <v>0</v>
      </c>
      <c r="BF60" s="35">
        <v>0</v>
      </c>
      <c r="BG60" s="35">
        <v>0</v>
      </c>
      <c r="BH60" s="35">
        <v>0</v>
      </c>
      <c r="BI60" s="35">
        <v>0</v>
      </c>
      <c r="BJ60" s="35">
        <v>0</v>
      </c>
      <c r="BK60" s="35">
        <v>0</v>
      </c>
      <c r="BL60" s="35">
        <v>0</v>
      </c>
      <c r="BM60" s="35">
        <v>0</v>
      </c>
      <c r="BN60" s="35">
        <v>0</v>
      </c>
      <c r="BO60" s="35">
        <v>0</v>
      </c>
      <c r="BP60" s="35">
        <v>0</v>
      </c>
      <c r="BQ60" s="35">
        <v>0</v>
      </c>
    </row>
    <row r="61" spans="1:69" x14ac:dyDescent="0.25">
      <c r="A61" s="35" t="s">
        <v>293</v>
      </c>
      <c r="B61" s="35" t="s">
        <v>967</v>
      </c>
      <c r="C61" s="35">
        <v>97083250</v>
      </c>
      <c r="D61" s="35" t="s">
        <v>968</v>
      </c>
      <c r="E61" s="35" t="s">
        <v>883</v>
      </c>
      <c r="F61" s="35" t="s">
        <v>949</v>
      </c>
      <c r="G61" s="67">
        <v>1489</v>
      </c>
      <c r="H61" s="67">
        <v>0</v>
      </c>
      <c r="I61" s="67">
        <v>1489</v>
      </c>
      <c r="J61" s="35">
        <v>0</v>
      </c>
      <c r="K61" s="35">
        <v>0</v>
      </c>
      <c r="L61" s="35">
        <v>0</v>
      </c>
      <c r="M61" s="35">
        <v>0</v>
      </c>
      <c r="N61" s="35">
        <v>9</v>
      </c>
      <c r="O61" s="35">
        <v>0</v>
      </c>
      <c r="P61" s="35">
        <v>9</v>
      </c>
      <c r="Q61" s="35">
        <v>1</v>
      </c>
      <c r="R61" s="35">
        <v>0</v>
      </c>
      <c r="S61" s="35">
        <v>0</v>
      </c>
      <c r="T61" s="35">
        <v>0</v>
      </c>
      <c r="U61" s="35">
        <v>0</v>
      </c>
      <c r="V61" s="35">
        <v>0</v>
      </c>
      <c r="W61" s="35">
        <v>0</v>
      </c>
      <c r="X61" s="35">
        <v>0</v>
      </c>
      <c r="Y61" s="35">
        <v>0</v>
      </c>
      <c r="Z61" s="35">
        <v>0</v>
      </c>
      <c r="AA61" s="35">
        <v>0</v>
      </c>
      <c r="AB61" s="35">
        <v>0</v>
      </c>
      <c r="AC61" s="35">
        <v>0</v>
      </c>
      <c r="AD61" s="35">
        <v>0</v>
      </c>
      <c r="AE61" s="35">
        <v>0</v>
      </c>
      <c r="AF61" s="35">
        <v>0</v>
      </c>
      <c r="AG61" s="35">
        <v>0</v>
      </c>
      <c r="AH61" s="35">
        <v>0</v>
      </c>
      <c r="AI61" s="35">
        <v>0</v>
      </c>
      <c r="AJ61" s="35">
        <v>0</v>
      </c>
      <c r="AK61" s="35">
        <v>0</v>
      </c>
      <c r="AL61" s="35">
        <v>0</v>
      </c>
      <c r="AM61" s="35">
        <v>0</v>
      </c>
      <c r="AN61" s="35">
        <v>0</v>
      </c>
      <c r="AO61" s="35">
        <v>0</v>
      </c>
      <c r="AP61" s="35">
        <v>0</v>
      </c>
      <c r="AQ61" s="35">
        <v>0</v>
      </c>
      <c r="AR61" s="35">
        <v>0</v>
      </c>
      <c r="AS61" s="35">
        <v>0</v>
      </c>
      <c r="AT61" s="35">
        <v>9</v>
      </c>
      <c r="AU61" s="35">
        <v>4</v>
      </c>
      <c r="AV61" s="35">
        <v>156</v>
      </c>
      <c r="AW61" s="35">
        <v>1</v>
      </c>
      <c r="AX61" s="35">
        <v>1</v>
      </c>
      <c r="AY61" s="35">
        <v>13</v>
      </c>
      <c r="AZ61" s="35">
        <v>14</v>
      </c>
      <c r="BA61" s="35" t="s">
        <v>969</v>
      </c>
      <c r="BB61" s="35" t="s">
        <v>970</v>
      </c>
      <c r="BC61" s="67">
        <v>0</v>
      </c>
      <c r="BD61" s="35">
        <v>0</v>
      </c>
      <c r="BE61" s="35">
        <v>0</v>
      </c>
      <c r="BF61" s="35">
        <v>0</v>
      </c>
      <c r="BG61" s="35">
        <v>0</v>
      </c>
      <c r="BH61" s="35">
        <v>0</v>
      </c>
      <c r="BI61" s="35">
        <v>0</v>
      </c>
      <c r="BJ61" s="35">
        <v>0</v>
      </c>
      <c r="BK61" s="35">
        <v>0</v>
      </c>
      <c r="BL61" s="35">
        <v>0</v>
      </c>
      <c r="BM61" s="35">
        <v>9</v>
      </c>
      <c r="BN61" s="35">
        <v>0</v>
      </c>
      <c r="BO61" s="35">
        <v>9</v>
      </c>
      <c r="BP61" s="35">
        <v>0</v>
      </c>
      <c r="BQ61" s="35">
        <v>0</v>
      </c>
    </row>
    <row r="62" spans="1:69" x14ac:dyDescent="0.25">
      <c r="A62" s="35" t="s">
        <v>293</v>
      </c>
      <c r="B62" s="35" t="s">
        <v>789</v>
      </c>
      <c r="C62" s="35">
        <v>55334708</v>
      </c>
      <c r="D62" s="35" t="s">
        <v>755</v>
      </c>
      <c r="E62" s="35" t="s">
        <v>594</v>
      </c>
      <c r="F62" s="35" t="s">
        <v>188</v>
      </c>
      <c r="G62" s="67">
        <v>824</v>
      </c>
      <c r="H62" s="67">
        <v>-1.5</v>
      </c>
      <c r="I62" s="67">
        <v>823</v>
      </c>
      <c r="J62" s="35">
        <v>2</v>
      </c>
      <c r="K62" s="35">
        <v>4</v>
      </c>
      <c r="L62" s="35">
        <v>6</v>
      </c>
      <c r="M62" s="35">
        <v>0.33333333333333331</v>
      </c>
      <c r="N62" s="35">
        <v>6</v>
      </c>
      <c r="O62" s="35">
        <v>0</v>
      </c>
      <c r="P62" s="35">
        <v>6</v>
      </c>
      <c r="Q62" s="35">
        <v>1</v>
      </c>
      <c r="R62" s="35">
        <v>0</v>
      </c>
      <c r="S62" s="35">
        <v>0</v>
      </c>
      <c r="T62" s="35">
        <v>0</v>
      </c>
      <c r="U62" s="35">
        <v>0</v>
      </c>
      <c r="V62" s="35">
        <v>0</v>
      </c>
      <c r="W62" s="35">
        <v>0</v>
      </c>
      <c r="X62" s="35">
        <v>0</v>
      </c>
      <c r="Y62" s="35">
        <v>0</v>
      </c>
      <c r="Z62" s="35">
        <v>0</v>
      </c>
      <c r="AA62" s="35">
        <v>0</v>
      </c>
      <c r="AB62" s="35">
        <v>0</v>
      </c>
      <c r="AC62" s="35">
        <v>0</v>
      </c>
      <c r="AD62" s="35">
        <v>0</v>
      </c>
      <c r="AE62" s="35">
        <v>0</v>
      </c>
      <c r="AF62" s="35">
        <v>0</v>
      </c>
      <c r="AG62" s="35">
        <v>0</v>
      </c>
      <c r="AH62" s="35">
        <v>0</v>
      </c>
      <c r="AI62" s="35">
        <v>0</v>
      </c>
      <c r="AJ62" s="35">
        <v>0</v>
      </c>
      <c r="AK62" s="35">
        <v>0</v>
      </c>
      <c r="AL62" s="35">
        <v>0</v>
      </c>
      <c r="AM62" s="35">
        <v>0</v>
      </c>
      <c r="AN62" s="35">
        <v>0</v>
      </c>
      <c r="AO62" s="35">
        <v>0</v>
      </c>
      <c r="AP62" s="35">
        <v>0</v>
      </c>
      <c r="AQ62" s="35">
        <v>0</v>
      </c>
      <c r="AR62" s="35">
        <v>0</v>
      </c>
      <c r="AS62" s="35">
        <v>0</v>
      </c>
      <c r="AT62" s="35">
        <v>8</v>
      </c>
      <c r="AU62" s="35">
        <v>57</v>
      </c>
      <c r="AV62" s="35">
        <v>330</v>
      </c>
      <c r="AW62" s="35">
        <v>24</v>
      </c>
      <c r="AX62" s="35">
        <v>25</v>
      </c>
      <c r="AY62" s="35">
        <v>117</v>
      </c>
      <c r="AZ62" s="35">
        <v>119</v>
      </c>
      <c r="BA62" s="35" t="s">
        <v>1449</v>
      </c>
      <c r="BB62" s="35" t="s">
        <v>790</v>
      </c>
      <c r="BC62" s="67">
        <v>-1.5</v>
      </c>
      <c r="BD62" s="35">
        <v>-24</v>
      </c>
      <c r="BE62" s="35">
        <v>22.5</v>
      </c>
      <c r="BF62" s="35">
        <v>0</v>
      </c>
      <c r="BG62" s="35">
        <v>0</v>
      </c>
      <c r="BH62" s="35">
        <v>0</v>
      </c>
      <c r="BI62" s="35">
        <v>0</v>
      </c>
      <c r="BJ62" s="35">
        <v>0</v>
      </c>
      <c r="BK62" s="35">
        <v>0</v>
      </c>
      <c r="BL62" s="35">
        <v>0</v>
      </c>
      <c r="BM62" s="35">
        <v>4</v>
      </c>
      <c r="BN62" s="35">
        <v>1</v>
      </c>
      <c r="BO62" s="35">
        <v>7</v>
      </c>
      <c r="BP62" s="35">
        <v>0</v>
      </c>
      <c r="BQ62" s="35">
        <v>4</v>
      </c>
    </row>
    <row r="63" spans="1:69" x14ac:dyDescent="0.25">
      <c r="A63" s="35" t="s">
        <v>293</v>
      </c>
      <c r="B63" s="35" t="s">
        <v>1297</v>
      </c>
      <c r="C63" s="35">
        <v>97089270</v>
      </c>
      <c r="D63" s="35" t="s">
        <v>1260</v>
      </c>
      <c r="E63" s="35" t="s">
        <v>791</v>
      </c>
      <c r="F63" s="35" t="s">
        <v>155</v>
      </c>
      <c r="G63" s="67">
        <v>500</v>
      </c>
      <c r="H63" s="67">
        <v>-9</v>
      </c>
      <c r="I63" s="67">
        <v>491</v>
      </c>
      <c r="J63" s="35">
        <v>0</v>
      </c>
      <c r="K63" s="35">
        <v>0</v>
      </c>
      <c r="L63" s="35">
        <v>0</v>
      </c>
      <c r="M63" s="35">
        <v>0</v>
      </c>
      <c r="N63" s="35">
        <v>0</v>
      </c>
      <c r="O63" s="35">
        <v>0</v>
      </c>
      <c r="P63" s="35">
        <v>0</v>
      </c>
      <c r="Q63" s="35">
        <v>0</v>
      </c>
      <c r="R63" s="35">
        <v>0</v>
      </c>
      <c r="S63" s="35">
        <v>4</v>
      </c>
      <c r="T63" s="35">
        <v>4</v>
      </c>
      <c r="U63" s="35">
        <v>0</v>
      </c>
      <c r="V63" s="35">
        <v>0</v>
      </c>
      <c r="W63" s="35">
        <v>0</v>
      </c>
      <c r="X63" s="35">
        <v>0</v>
      </c>
      <c r="Y63" s="35">
        <v>0</v>
      </c>
      <c r="Z63" s="35">
        <v>0</v>
      </c>
      <c r="AA63" s="35">
        <v>0</v>
      </c>
      <c r="AB63" s="35">
        <v>0</v>
      </c>
      <c r="AC63" s="35">
        <v>0</v>
      </c>
      <c r="AD63" s="35">
        <v>0</v>
      </c>
      <c r="AE63" s="35">
        <v>0</v>
      </c>
      <c r="AF63" s="35">
        <v>0</v>
      </c>
      <c r="AG63" s="35">
        <v>0</v>
      </c>
      <c r="AH63" s="35">
        <v>0</v>
      </c>
      <c r="AI63" s="35">
        <v>0</v>
      </c>
      <c r="AJ63" s="35">
        <v>0</v>
      </c>
      <c r="AK63" s="35">
        <v>0</v>
      </c>
      <c r="AL63" s="35">
        <v>0</v>
      </c>
      <c r="AM63" s="35">
        <v>0</v>
      </c>
      <c r="AN63" s="35">
        <v>0</v>
      </c>
      <c r="AO63" s="35">
        <v>0</v>
      </c>
      <c r="AP63" s="35">
        <v>0</v>
      </c>
      <c r="AQ63" s="35">
        <v>0</v>
      </c>
      <c r="AR63" s="35">
        <v>0</v>
      </c>
      <c r="AS63" s="35">
        <v>0</v>
      </c>
      <c r="AT63" s="35">
        <v>0</v>
      </c>
      <c r="AU63" s="35">
        <v>43</v>
      </c>
      <c r="AV63" s="35">
        <v>371</v>
      </c>
      <c r="AW63" s="35">
        <v>21</v>
      </c>
      <c r="AX63" s="35">
        <v>47</v>
      </c>
      <c r="AY63" s="35">
        <v>232</v>
      </c>
      <c r="AZ63" s="35">
        <v>252</v>
      </c>
      <c r="BA63" s="35" t="s">
        <v>1300</v>
      </c>
      <c r="BB63" s="35" t="s">
        <v>1298</v>
      </c>
      <c r="BC63" s="67">
        <v>-9</v>
      </c>
      <c r="BD63" s="35">
        <v>0</v>
      </c>
      <c r="BE63" s="35">
        <v>0</v>
      </c>
      <c r="BF63" s="35">
        <v>-9</v>
      </c>
      <c r="BG63" s="35">
        <v>0</v>
      </c>
      <c r="BH63" s="35">
        <v>0</v>
      </c>
      <c r="BI63" s="35">
        <v>0</v>
      </c>
      <c r="BJ63" s="35">
        <v>0</v>
      </c>
      <c r="BK63" s="35">
        <v>0</v>
      </c>
      <c r="BL63" s="35">
        <v>0</v>
      </c>
      <c r="BM63" s="35">
        <v>0</v>
      </c>
      <c r="BN63" s="35">
        <v>0</v>
      </c>
      <c r="BO63" s="35">
        <v>0</v>
      </c>
      <c r="BP63" s="35">
        <v>4</v>
      </c>
      <c r="BQ63" s="35">
        <v>0</v>
      </c>
    </row>
    <row r="64" spans="1:69" x14ac:dyDescent="0.25">
      <c r="A64" s="35" t="s">
        <v>293</v>
      </c>
      <c r="B64" s="35" t="s">
        <v>971</v>
      </c>
      <c r="C64" s="35">
        <v>97088068</v>
      </c>
      <c r="D64" s="35" t="s">
        <v>972</v>
      </c>
      <c r="E64" s="35" t="s">
        <v>542</v>
      </c>
      <c r="F64" s="35" t="s">
        <v>103</v>
      </c>
      <c r="G64" s="67">
        <v>500</v>
      </c>
      <c r="H64" s="67">
        <v>-37.5</v>
      </c>
      <c r="I64" s="67">
        <v>463</v>
      </c>
      <c r="J64" s="35">
        <v>0</v>
      </c>
      <c r="K64" s="35">
        <v>0</v>
      </c>
      <c r="L64" s="35">
        <v>0</v>
      </c>
      <c r="M64" s="35">
        <v>0</v>
      </c>
      <c r="N64" s="35">
        <v>1</v>
      </c>
      <c r="O64" s="35">
        <v>11</v>
      </c>
      <c r="P64" s="35">
        <v>12</v>
      </c>
      <c r="Q64" s="35">
        <v>8.3333333333333329E-2</v>
      </c>
      <c r="R64" s="35">
        <v>0</v>
      </c>
      <c r="S64" s="35">
        <v>0</v>
      </c>
      <c r="T64" s="35">
        <v>0</v>
      </c>
      <c r="U64" s="35">
        <v>0</v>
      </c>
      <c r="V64" s="35">
        <v>0</v>
      </c>
      <c r="W64" s="35">
        <v>0</v>
      </c>
      <c r="X64" s="35">
        <v>0</v>
      </c>
      <c r="Y64" s="35">
        <v>0</v>
      </c>
      <c r="Z64" s="35">
        <v>0</v>
      </c>
      <c r="AA64" s="35">
        <v>0</v>
      </c>
      <c r="AB64" s="35">
        <v>0</v>
      </c>
      <c r="AC64" s="35">
        <v>0</v>
      </c>
      <c r="AD64" s="35">
        <v>0</v>
      </c>
      <c r="AE64" s="35">
        <v>0</v>
      </c>
      <c r="AF64" s="35">
        <v>0</v>
      </c>
      <c r="AG64" s="35">
        <v>0</v>
      </c>
      <c r="AH64" s="35">
        <v>0</v>
      </c>
      <c r="AI64" s="35">
        <v>0</v>
      </c>
      <c r="AJ64" s="35">
        <v>0</v>
      </c>
      <c r="AK64" s="35">
        <v>0</v>
      </c>
      <c r="AL64" s="35">
        <v>0</v>
      </c>
      <c r="AM64" s="35">
        <v>0</v>
      </c>
      <c r="AN64" s="35">
        <v>0</v>
      </c>
      <c r="AO64" s="35">
        <v>0</v>
      </c>
      <c r="AP64" s="35">
        <v>0</v>
      </c>
      <c r="AQ64" s="35">
        <v>0</v>
      </c>
      <c r="AR64" s="35">
        <v>0</v>
      </c>
      <c r="AS64" s="35">
        <v>0</v>
      </c>
      <c r="AT64" s="35">
        <v>1</v>
      </c>
      <c r="AU64" s="35">
        <v>47</v>
      </c>
      <c r="AV64" s="35">
        <v>438</v>
      </c>
      <c r="AW64" s="35">
        <v>16</v>
      </c>
      <c r="AX64" s="35">
        <v>46</v>
      </c>
      <c r="AY64" s="35">
        <v>232</v>
      </c>
      <c r="AZ64" s="35">
        <v>252</v>
      </c>
      <c r="BA64" s="35" t="s">
        <v>1450</v>
      </c>
      <c r="BB64" s="35" t="s">
        <v>973</v>
      </c>
      <c r="BC64" s="67">
        <v>-37.5</v>
      </c>
      <c r="BD64" s="35">
        <v>0</v>
      </c>
      <c r="BE64" s="35">
        <v>-37.5</v>
      </c>
      <c r="BF64" s="35">
        <v>0</v>
      </c>
      <c r="BG64" s="35">
        <v>0</v>
      </c>
      <c r="BH64" s="35">
        <v>0</v>
      </c>
      <c r="BI64" s="35">
        <v>0</v>
      </c>
      <c r="BJ64" s="35">
        <v>0</v>
      </c>
      <c r="BK64" s="35">
        <v>0</v>
      </c>
      <c r="BL64" s="35">
        <v>0</v>
      </c>
      <c r="BM64" s="35">
        <v>1</v>
      </c>
      <c r="BN64" s="35">
        <v>0</v>
      </c>
      <c r="BO64" s="35">
        <v>1</v>
      </c>
      <c r="BP64" s="35">
        <v>11</v>
      </c>
      <c r="BQ64" s="35">
        <v>0</v>
      </c>
    </row>
    <row r="65" spans="1:69" x14ac:dyDescent="0.25">
      <c r="A65" s="35" t="s">
        <v>293</v>
      </c>
      <c r="B65" s="35" t="s">
        <v>78</v>
      </c>
      <c r="C65" s="35">
        <v>41155431</v>
      </c>
      <c r="D65" s="35" t="s">
        <v>77</v>
      </c>
      <c r="E65" s="35" t="s">
        <v>346</v>
      </c>
      <c r="F65" s="35" t="s">
        <v>72</v>
      </c>
      <c r="G65" s="67">
        <v>810</v>
      </c>
      <c r="H65" s="67">
        <v>4</v>
      </c>
      <c r="I65" s="67">
        <v>814</v>
      </c>
      <c r="J65" s="35">
        <v>4</v>
      </c>
      <c r="K65" s="35">
        <v>2</v>
      </c>
      <c r="L65" s="35">
        <v>6</v>
      </c>
      <c r="M65" s="35">
        <v>0.66666666666666663</v>
      </c>
      <c r="N65" s="35">
        <v>0</v>
      </c>
      <c r="O65" s="35">
        <v>3</v>
      </c>
      <c r="P65" s="35">
        <v>3</v>
      </c>
      <c r="Q65" s="35">
        <v>0</v>
      </c>
      <c r="R65" s="35">
        <v>0</v>
      </c>
      <c r="S65" s="35">
        <v>0</v>
      </c>
      <c r="T65" s="35">
        <v>0</v>
      </c>
      <c r="U65" s="35">
        <v>0</v>
      </c>
      <c r="V65" s="35">
        <v>0</v>
      </c>
      <c r="W65" s="35">
        <v>0</v>
      </c>
      <c r="X65" s="35">
        <v>0</v>
      </c>
      <c r="Y65" s="35">
        <v>0</v>
      </c>
      <c r="Z65" s="35">
        <v>0</v>
      </c>
      <c r="AA65" s="35">
        <v>0</v>
      </c>
      <c r="AB65" s="35">
        <v>0</v>
      </c>
      <c r="AC65" s="35">
        <v>0</v>
      </c>
      <c r="AD65" s="35">
        <v>0</v>
      </c>
      <c r="AE65" s="35">
        <v>0</v>
      </c>
      <c r="AF65" s="35">
        <v>0</v>
      </c>
      <c r="AG65" s="35">
        <v>0</v>
      </c>
      <c r="AH65" s="35">
        <v>0</v>
      </c>
      <c r="AI65" s="35">
        <v>0</v>
      </c>
      <c r="AJ65" s="35">
        <v>0</v>
      </c>
      <c r="AK65" s="35">
        <v>0</v>
      </c>
      <c r="AL65" s="35">
        <v>0</v>
      </c>
      <c r="AM65" s="35">
        <v>0</v>
      </c>
      <c r="AN65" s="35">
        <v>0</v>
      </c>
      <c r="AO65" s="35">
        <v>0</v>
      </c>
      <c r="AP65" s="35">
        <v>0</v>
      </c>
      <c r="AQ65" s="35">
        <v>0</v>
      </c>
      <c r="AR65" s="35">
        <v>0</v>
      </c>
      <c r="AS65" s="35">
        <v>0</v>
      </c>
      <c r="AT65" s="35">
        <v>4</v>
      </c>
      <c r="AU65" s="35">
        <v>8</v>
      </c>
      <c r="AV65" s="35">
        <v>127</v>
      </c>
      <c r="AW65" s="35">
        <v>15</v>
      </c>
      <c r="AX65" s="35">
        <v>15</v>
      </c>
      <c r="AY65" s="35">
        <v>122</v>
      </c>
      <c r="AZ65" s="35">
        <v>125</v>
      </c>
      <c r="BA65" s="35" t="s">
        <v>1313</v>
      </c>
      <c r="BB65" s="35" t="s">
        <v>409</v>
      </c>
      <c r="BC65" s="67">
        <v>4</v>
      </c>
      <c r="BD65" s="35">
        <v>8</v>
      </c>
      <c r="BE65" s="35">
        <v>-4</v>
      </c>
      <c r="BF65" s="35">
        <v>0</v>
      </c>
      <c r="BG65" s="35">
        <v>0</v>
      </c>
      <c r="BH65" s="35">
        <v>0</v>
      </c>
      <c r="BI65" s="35">
        <v>0</v>
      </c>
      <c r="BJ65" s="35">
        <v>0</v>
      </c>
      <c r="BK65" s="35">
        <v>0</v>
      </c>
      <c r="BL65" s="35">
        <v>0</v>
      </c>
      <c r="BM65" s="35">
        <v>4</v>
      </c>
      <c r="BN65" s="35">
        <v>0</v>
      </c>
      <c r="BO65" s="35">
        <v>4</v>
      </c>
      <c r="BP65" s="35">
        <v>5</v>
      </c>
      <c r="BQ65" s="35">
        <v>0</v>
      </c>
    </row>
    <row r="66" spans="1:69" x14ac:dyDescent="0.25">
      <c r="A66" s="35" t="s">
        <v>293</v>
      </c>
      <c r="B66" s="35" t="s">
        <v>1451</v>
      </c>
      <c r="C66" s="35">
        <v>97082446</v>
      </c>
      <c r="D66" s="35" t="s">
        <v>1452</v>
      </c>
      <c r="E66" s="35" t="s">
        <v>352</v>
      </c>
      <c r="F66" s="35" t="s">
        <v>949</v>
      </c>
      <c r="G66" s="67">
        <v>1221</v>
      </c>
      <c r="H66" s="67">
        <v>-19.5</v>
      </c>
      <c r="I66" s="67">
        <v>1202</v>
      </c>
      <c r="J66" s="35">
        <v>0</v>
      </c>
      <c r="K66" s="35">
        <v>0</v>
      </c>
      <c r="L66" s="35">
        <v>0</v>
      </c>
      <c r="M66" s="35">
        <v>0</v>
      </c>
      <c r="N66" s="35">
        <v>5</v>
      </c>
      <c r="O66" s="35">
        <v>1</v>
      </c>
      <c r="P66" s="35">
        <v>6</v>
      </c>
      <c r="Q66" s="35">
        <v>0.83333333333333337</v>
      </c>
      <c r="R66" s="35">
        <v>0</v>
      </c>
      <c r="S66" s="35">
        <v>0</v>
      </c>
      <c r="T66" s="35">
        <v>0</v>
      </c>
      <c r="U66" s="35">
        <v>0</v>
      </c>
      <c r="V66" s="35">
        <v>0</v>
      </c>
      <c r="W66" s="35">
        <v>0</v>
      </c>
      <c r="X66" s="35">
        <v>0</v>
      </c>
      <c r="Y66" s="35">
        <v>0</v>
      </c>
      <c r="Z66" s="35">
        <v>0</v>
      </c>
      <c r="AA66" s="35">
        <v>0</v>
      </c>
      <c r="AB66" s="35">
        <v>0</v>
      </c>
      <c r="AC66" s="35">
        <v>0</v>
      </c>
      <c r="AD66" s="35">
        <v>0</v>
      </c>
      <c r="AE66" s="35">
        <v>0</v>
      </c>
      <c r="AF66" s="35">
        <v>0</v>
      </c>
      <c r="AG66" s="35">
        <v>0</v>
      </c>
      <c r="AH66" s="35">
        <v>0</v>
      </c>
      <c r="AI66" s="35">
        <v>0</v>
      </c>
      <c r="AJ66" s="35">
        <v>0</v>
      </c>
      <c r="AK66" s="35">
        <v>0</v>
      </c>
      <c r="AL66" s="35">
        <v>0</v>
      </c>
      <c r="AM66" s="35">
        <v>0</v>
      </c>
      <c r="AN66" s="35">
        <v>0</v>
      </c>
      <c r="AO66" s="35">
        <v>0</v>
      </c>
      <c r="AP66" s="35">
        <v>0</v>
      </c>
      <c r="AQ66" s="35">
        <v>0</v>
      </c>
      <c r="AR66" s="35">
        <v>0</v>
      </c>
      <c r="AS66" s="35">
        <v>0</v>
      </c>
      <c r="AT66" s="35">
        <v>5</v>
      </c>
      <c r="AU66" s="35">
        <v>11</v>
      </c>
      <c r="AV66" s="35">
        <v>411</v>
      </c>
      <c r="AW66" s="35">
        <v>3</v>
      </c>
      <c r="AX66" s="35">
        <v>3</v>
      </c>
      <c r="AY66" s="35">
        <v>37</v>
      </c>
      <c r="AZ66" s="35">
        <v>41</v>
      </c>
      <c r="BA66" s="35" t="s">
        <v>1453</v>
      </c>
      <c r="BB66" s="35" t="s">
        <v>1454</v>
      </c>
      <c r="BC66" s="67">
        <v>-19.5</v>
      </c>
      <c r="BD66" s="35">
        <v>0</v>
      </c>
      <c r="BE66" s="35">
        <v>-19.5</v>
      </c>
      <c r="BF66" s="35">
        <v>0</v>
      </c>
      <c r="BG66" s="35">
        <v>0</v>
      </c>
      <c r="BH66" s="35">
        <v>0</v>
      </c>
      <c r="BI66" s="35">
        <v>0</v>
      </c>
      <c r="BJ66" s="35">
        <v>0</v>
      </c>
      <c r="BK66" s="35">
        <v>0</v>
      </c>
      <c r="BL66" s="35">
        <v>0</v>
      </c>
      <c r="BM66" s="35">
        <v>3</v>
      </c>
      <c r="BN66" s="35">
        <v>0</v>
      </c>
      <c r="BO66" s="35">
        <v>5</v>
      </c>
      <c r="BP66" s="35">
        <v>0</v>
      </c>
      <c r="BQ66" s="35">
        <v>1</v>
      </c>
    </row>
    <row r="67" spans="1:69" x14ac:dyDescent="0.25">
      <c r="A67" s="35" t="s">
        <v>293</v>
      </c>
      <c r="B67" s="35" t="s">
        <v>158</v>
      </c>
      <c r="C67" s="35">
        <v>3553601</v>
      </c>
      <c r="D67" s="35" t="s">
        <v>157</v>
      </c>
      <c r="E67" s="35" t="s">
        <v>481</v>
      </c>
      <c r="F67" s="35" t="s">
        <v>155</v>
      </c>
      <c r="G67" s="67">
        <v>844</v>
      </c>
      <c r="H67" s="67">
        <v>-20</v>
      </c>
      <c r="I67" s="67">
        <v>824</v>
      </c>
      <c r="J67" s="35">
        <v>0</v>
      </c>
      <c r="K67" s="35">
        <v>2</v>
      </c>
      <c r="L67" s="35">
        <v>2</v>
      </c>
      <c r="M67" s="35">
        <v>0</v>
      </c>
      <c r="N67" s="35">
        <v>1</v>
      </c>
      <c r="O67" s="35">
        <v>2</v>
      </c>
      <c r="P67" s="35">
        <v>3</v>
      </c>
      <c r="Q67" s="35">
        <v>0.33333333333333331</v>
      </c>
      <c r="R67" s="35">
        <v>0</v>
      </c>
      <c r="S67" s="35">
        <v>0</v>
      </c>
      <c r="T67" s="35">
        <v>0</v>
      </c>
      <c r="U67" s="35">
        <v>0</v>
      </c>
      <c r="V67" s="35">
        <v>0</v>
      </c>
      <c r="W67" s="35">
        <v>0</v>
      </c>
      <c r="X67" s="35">
        <v>0</v>
      </c>
      <c r="Y67" s="35">
        <v>0</v>
      </c>
      <c r="Z67" s="35">
        <v>0</v>
      </c>
      <c r="AA67" s="35">
        <v>0</v>
      </c>
      <c r="AB67" s="35">
        <v>0</v>
      </c>
      <c r="AC67" s="35">
        <v>0</v>
      </c>
      <c r="AD67" s="35">
        <v>0</v>
      </c>
      <c r="AE67" s="35">
        <v>0</v>
      </c>
      <c r="AF67" s="35">
        <v>0</v>
      </c>
      <c r="AG67" s="35">
        <v>0</v>
      </c>
      <c r="AH67" s="35">
        <v>0</v>
      </c>
      <c r="AI67" s="35">
        <v>0</v>
      </c>
      <c r="AJ67" s="35">
        <v>0</v>
      </c>
      <c r="AK67" s="35">
        <v>0</v>
      </c>
      <c r="AL67" s="35">
        <v>0</v>
      </c>
      <c r="AM67" s="35">
        <v>0</v>
      </c>
      <c r="AN67" s="35">
        <v>0</v>
      </c>
      <c r="AO67" s="35">
        <v>0</v>
      </c>
      <c r="AP67" s="35">
        <v>0</v>
      </c>
      <c r="AQ67" s="35">
        <v>0</v>
      </c>
      <c r="AR67" s="35">
        <v>0</v>
      </c>
      <c r="AS67" s="35">
        <v>0</v>
      </c>
      <c r="AT67" s="35">
        <v>1</v>
      </c>
      <c r="AU67" s="35">
        <v>47</v>
      </c>
      <c r="AV67" s="35">
        <v>413</v>
      </c>
      <c r="AW67" s="35">
        <v>5</v>
      </c>
      <c r="AX67" s="35">
        <v>7</v>
      </c>
      <c r="AY67" s="35">
        <v>111</v>
      </c>
      <c r="AZ67" s="35">
        <v>118</v>
      </c>
      <c r="BA67" s="35" t="s">
        <v>1038</v>
      </c>
      <c r="BB67" s="35" t="s">
        <v>482</v>
      </c>
      <c r="BC67" s="67">
        <v>-20</v>
      </c>
      <c r="BD67" s="35">
        <v>-16</v>
      </c>
      <c r="BE67" s="35">
        <v>-4</v>
      </c>
      <c r="BF67" s="35">
        <v>0</v>
      </c>
      <c r="BG67" s="35">
        <v>0</v>
      </c>
      <c r="BH67" s="35">
        <v>0</v>
      </c>
      <c r="BI67" s="35">
        <v>0</v>
      </c>
      <c r="BJ67" s="35">
        <v>0</v>
      </c>
      <c r="BK67" s="35">
        <v>0</v>
      </c>
      <c r="BL67" s="35">
        <v>0</v>
      </c>
      <c r="BM67" s="35">
        <v>1</v>
      </c>
      <c r="BN67" s="35">
        <v>0</v>
      </c>
      <c r="BO67" s="35">
        <v>1</v>
      </c>
      <c r="BP67" s="35">
        <v>2</v>
      </c>
      <c r="BQ67" s="35">
        <v>2</v>
      </c>
    </row>
    <row r="68" spans="1:69" x14ac:dyDescent="0.25">
      <c r="A68" s="35" t="s">
        <v>293</v>
      </c>
      <c r="B68" s="35" t="s">
        <v>1455</v>
      </c>
      <c r="C68" s="35">
        <v>97092914</v>
      </c>
      <c r="D68" s="35" t="s">
        <v>1456</v>
      </c>
      <c r="E68" s="35" t="s">
        <v>337</v>
      </c>
      <c r="F68" s="35" t="s">
        <v>221</v>
      </c>
      <c r="G68" s="67">
        <v>500</v>
      </c>
      <c r="H68" s="67">
        <v>0</v>
      </c>
      <c r="I68" s="67">
        <v>500</v>
      </c>
      <c r="J68" s="35">
        <v>0</v>
      </c>
      <c r="K68" s="35">
        <v>0</v>
      </c>
      <c r="L68" s="35">
        <v>0</v>
      </c>
      <c r="M68" s="35">
        <v>0</v>
      </c>
      <c r="N68" s="35">
        <v>0</v>
      </c>
      <c r="O68" s="35">
        <v>0</v>
      </c>
      <c r="P68" s="35">
        <v>0</v>
      </c>
      <c r="Q68" s="35">
        <v>0</v>
      </c>
      <c r="R68" s="35">
        <v>0</v>
      </c>
      <c r="S68" s="35">
        <v>0</v>
      </c>
      <c r="T68" s="35">
        <v>0</v>
      </c>
      <c r="U68" s="35">
        <v>0</v>
      </c>
      <c r="V68" s="35">
        <v>0</v>
      </c>
      <c r="W68" s="35">
        <v>0</v>
      </c>
      <c r="X68" s="35">
        <v>0</v>
      </c>
      <c r="Y68" s="35">
        <v>0</v>
      </c>
      <c r="Z68" s="35">
        <v>0</v>
      </c>
      <c r="AA68" s="35">
        <v>0</v>
      </c>
      <c r="AB68" s="35">
        <v>0</v>
      </c>
      <c r="AC68" s="35">
        <v>0</v>
      </c>
      <c r="AD68" s="35">
        <v>0</v>
      </c>
      <c r="AE68" s="35">
        <v>0</v>
      </c>
      <c r="AF68" s="35">
        <v>0</v>
      </c>
      <c r="AG68" s="35">
        <v>0</v>
      </c>
      <c r="AH68" s="35">
        <v>0</v>
      </c>
      <c r="AI68" s="35">
        <v>0</v>
      </c>
      <c r="AJ68" s="35">
        <v>0</v>
      </c>
      <c r="AK68" s="35">
        <v>0</v>
      </c>
      <c r="AL68" s="35">
        <v>0</v>
      </c>
      <c r="AM68" s="35">
        <v>0</v>
      </c>
      <c r="AN68" s="35">
        <v>0</v>
      </c>
      <c r="AO68" s="35">
        <v>0</v>
      </c>
      <c r="AP68" s="35">
        <v>0</v>
      </c>
      <c r="AQ68" s="35">
        <v>0</v>
      </c>
      <c r="AR68" s="35">
        <v>0</v>
      </c>
      <c r="AS68" s="35">
        <v>0</v>
      </c>
      <c r="AT68" s="35">
        <v>0</v>
      </c>
      <c r="AU68" s="35">
        <v>5</v>
      </c>
      <c r="AV68" s="35">
        <v>156</v>
      </c>
      <c r="AW68" s="35">
        <v>10</v>
      </c>
      <c r="AX68" s="35">
        <v>10</v>
      </c>
      <c r="AY68" s="35">
        <v>232</v>
      </c>
      <c r="AZ68" s="35">
        <v>252</v>
      </c>
      <c r="BA68" s="35" t="s">
        <v>607</v>
      </c>
      <c r="BB68" s="35" t="s">
        <v>1457</v>
      </c>
      <c r="BC68" s="67">
        <v>0</v>
      </c>
      <c r="BD68" s="35">
        <v>0</v>
      </c>
      <c r="BE68" s="35">
        <v>0</v>
      </c>
      <c r="BF68" s="35">
        <v>0</v>
      </c>
      <c r="BG68" s="35">
        <v>0</v>
      </c>
      <c r="BH68" s="35">
        <v>0</v>
      </c>
      <c r="BI68" s="35">
        <v>0</v>
      </c>
      <c r="BJ68" s="35">
        <v>0</v>
      </c>
      <c r="BK68" s="35">
        <v>0</v>
      </c>
      <c r="BL68" s="35">
        <v>0</v>
      </c>
      <c r="BM68" s="35">
        <v>0</v>
      </c>
      <c r="BN68" s="35">
        <v>0</v>
      </c>
      <c r="BO68" s="35">
        <v>0</v>
      </c>
      <c r="BP68" s="35">
        <v>0</v>
      </c>
      <c r="BQ68" s="35">
        <v>0</v>
      </c>
    </row>
    <row r="69" spans="1:69" x14ac:dyDescent="0.25">
      <c r="A69" s="35" t="s">
        <v>293</v>
      </c>
      <c r="B69" s="35" t="s">
        <v>1458</v>
      </c>
      <c r="C69" s="35">
        <v>97097352</v>
      </c>
      <c r="D69" s="35" t="s">
        <v>1459</v>
      </c>
      <c r="E69" s="35" t="s">
        <v>1460</v>
      </c>
      <c r="F69" s="35" t="s">
        <v>101</v>
      </c>
      <c r="G69" s="67">
        <v>795</v>
      </c>
      <c r="H69" s="67">
        <v>23.875</v>
      </c>
      <c r="I69" s="67">
        <v>819</v>
      </c>
      <c r="J69" s="35">
        <v>2</v>
      </c>
      <c r="K69" s="35">
        <v>4</v>
      </c>
      <c r="L69" s="35">
        <v>6</v>
      </c>
      <c r="M69" s="35">
        <v>0.33333333333333331</v>
      </c>
      <c r="N69" s="35">
        <v>1</v>
      </c>
      <c r="O69" s="35">
        <v>8</v>
      </c>
      <c r="P69" s="35">
        <v>9</v>
      </c>
      <c r="Q69" s="35">
        <v>0.1111111111111111</v>
      </c>
      <c r="R69" s="35">
        <v>0</v>
      </c>
      <c r="S69" s="35">
        <v>0</v>
      </c>
      <c r="T69" s="35">
        <v>0</v>
      </c>
      <c r="U69" s="35">
        <v>0</v>
      </c>
      <c r="V69" s="35">
        <v>5</v>
      </c>
      <c r="W69" s="35">
        <v>0</v>
      </c>
      <c r="X69" s="35">
        <v>5</v>
      </c>
      <c r="Y69" s="35">
        <v>1</v>
      </c>
      <c r="Z69" s="35">
        <v>0</v>
      </c>
      <c r="AA69" s="35">
        <v>0</v>
      </c>
      <c r="AB69" s="35">
        <v>0</v>
      </c>
      <c r="AC69" s="35">
        <v>0</v>
      </c>
      <c r="AD69" s="35">
        <v>0</v>
      </c>
      <c r="AE69" s="35">
        <v>0</v>
      </c>
      <c r="AF69" s="35">
        <v>0</v>
      </c>
      <c r="AG69" s="35">
        <v>0</v>
      </c>
      <c r="AH69" s="35">
        <v>0</v>
      </c>
      <c r="AI69" s="35">
        <v>0</v>
      </c>
      <c r="AJ69" s="35">
        <v>0</v>
      </c>
      <c r="AK69" s="35">
        <v>0</v>
      </c>
      <c r="AL69" s="35">
        <v>1</v>
      </c>
      <c r="AM69" s="35">
        <v>7</v>
      </c>
      <c r="AN69" s="35">
        <v>8</v>
      </c>
      <c r="AO69" s="35">
        <v>0.125</v>
      </c>
      <c r="AP69" s="35">
        <v>0</v>
      </c>
      <c r="AQ69" s="35">
        <v>0</v>
      </c>
      <c r="AR69" s="35">
        <v>0</v>
      </c>
      <c r="AS69" s="35">
        <v>0</v>
      </c>
      <c r="AT69" s="35">
        <v>9</v>
      </c>
      <c r="AU69" s="35">
        <v>6</v>
      </c>
      <c r="AV69" s="35">
        <v>55</v>
      </c>
      <c r="AW69" s="35">
        <v>3</v>
      </c>
      <c r="AX69" s="35">
        <v>3</v>
      </c>
      <c r="AY69" s="35">
        <v>126</v>
      </c>
      <c r="AZ69" s="35">
        <v>121</v>
      </c>
      <c r="BA69" s="35" t="s">
        <v>1110</v>
      </c>
      <c r="BB69" s="35" t="s">
        <v>1461</v>
      </c>
      <c r="BC69" s="67">
        <v>23.875</v>
      </c>
      <c r="BD69" s="35">
        <v>6.5</v>
      </c>
      <c r="BE69" s="35">
        <v>-4.5</v>
      </c>
      <c r="BF69" s="35">
        <v>0</v>
      </c>
      <c r="BG69" s="35">
        <v>28.75</v>
      </c>
      <c r="BH69" s="35">
        <v>0</v>
      </c>
      <c r="BI69" s="35">
        <v>0</v>
      </c>
      <c r="BJ69" s="35">
        <v>0</v>
      </c>
      <c r="BK69" s="35">
        <v>-6.875</v>
      </c>
      <c r="BL69" s="35">
        <v>0</v>
      </c>
      <c r="BM69" s="35">
        <v>6</v>
      </c>
      <c r="BN69" s="35">
        <v>4</v>
      </c>
      <c r="BO69" s="35">
        <v>5</v>
      </c>
      <c r="BP69" s="35">
        <v>18</v>
      </c>
      <c r="BQ69" s="35">
        <v>1</v>
      </c>
    </row>
    <row r="70" spans="1:69" x14ac:dyDescent="0.25">
      <c r="A70" s="35" t="s">
        <v>293</v>
      </c>
      <c r="B70" s="35" t="s">
        <v>974</v>
      </c>
      <c r="C70" s="35">
        <v>97086817</v>
      </c>
      <c r="D70" s="35" t="s">
        <v>975</v>
      </c>
      <c r="E70" s="35" t="s">
        <v>976</v>
      </c>
      <c r="F70" s="35" t="s">
        <v>221</v>
      </c>
      <c r="G70" s="67">
        <v>500</v>
      </c>
      <c r="H70" s="67">
        <v>0</v>
      </c>
      <c r="I70" s="67">
        <v>500</v>
      </c>
      <c r="J70" s="35">
        <v>0</v>
      </c>
      <c r="K70" s="35">
        <v>0</v>
      </c>
      <c r="L70" s="35">
        <v>0</v>
      </c>
      <c r="M70" s="35">
        <v>0</v>
      </c>
      <c r="N70" s="35">
        <v>0</v>
      </c>
      <c r="O70" s="35">
        <v>0</v>
      </c>
      <c r="P70" s="35">
        <v>0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  <c r="AG70" s="35">
        <v>0</v>
      </c>
      <c r="AH70" s="35">
        <v>0</v>
      </c>
      <c r="AI70" s="35">
        <v>0</v>
      </c>
      <c r="AJ70" s="35">
        <v>0</v>
      </c>
      <c r="AK70" s="35">
        <v>0</v>
      </c>
      <c r="AL70" s="35">
        <v>0</v>
      </c>
      <c r="AM70" s="35">
        <v>0</v>
      </c>
      <c r="AN70" s="35">
        <v>0</v>
      </c>
      <c r="AO70" s="35">
        <v>0</v>
      </c>
      <c r="AP70" s="35">
        <v>0</v>
      </c>
      <c r="AQ70" s="35">
        <v>0</v>
      </c>
      <c r="AR70" s="35">
        <v>0</v>
      </c>
      <c r="AS70" s="35">
        <v>0</v>
      </c>
      <c r="AT70" s="35">
        <v>0</v>
      </c>
      <c r="AU70" s="35">
        <v>5</v>
      </c>
      <c r="AV70" s="35">
        <v>156</v>
      </c>
      <c r="AW70" s="35">
        <v>10</v>
      </c>
      <c r="AX70" s="35">
        <v>10</v>
      </c>
      <c r="AY70" s="35">
        <v>232</v>
      </c>
      <c r="AZ70" s="35">
        <v>252</v>
      </c>
      <c r="BA70" s="35" t="s">
        <v>607</v>
      </c>
      <c r="BB70" s="35" t="s">
        <v>977</v>
      </c>
      <c r="BC70" s="67">
        <v>0</v>
      </c>
      <c r="BD70" s="35">
        <v>0</v>
      </c>
      <c r="BE70" s="35">
        <v>0</v>
      </c>
      <c r="BF70" s="35">
        <v>0</v>
      </c>
      <c r="BG70" s="35">
        <v>0</v>
      </c>
      <c r="BH70" s="35">
        <v>0</v>
      </c>
      <c r="BI70" s="35">
        <v>0</v>
      </c>
      <c r="BJ70" s="35">
        <v>0</v>
      </c>
      <c r="BK70" s="35">
        <v>0</v>
      </c>
      <c r="BL70" s="35">
        <v>0</v>
      </c>
      <c r="BM70" s="35">
        <v>0</v>
      </c>
      <c r="BN70" s="35">
        <v>0</v>
      </c>
      <c r="BO70" s="35">
        <v>0</v>
      </c>
      <c r="BP70" s="35">
        <v>0</v>
      </c>
      <c r="BQ70" s="35">
        <v>0</v>
      </c>
    </row>
    <row r="71" spans="1:69" x14ac:dyDescent="0.25">
      <c r="A71" s="35" t="s">
        <v>293</v>
      </c>
      <c r="B71" s="35" t="s">
        <v>686</v>
      </c>
      <c r="C71" s="35">
        <v>97064418</v>
      </c>
      <c r="D71" s="35" t="s">
        <v>668</v>
      </c>
      <c r="E71" s="35" t="s">
        <v>474</v>
      </c>
      <c r="F71" s="35" t="s">
        <v>155</v>
      </c>
      <c r="G71" s="67">
        <v>541</v>
      </c>
      <c r="H71" s="67">
        <v>17</v>
      </c>
      <c r="I71" s="67">
        <v>558</v>
      </c>
      <c r="J71" s="35">
        <v>0</v>
      </c>
      <c r="K71" s="35">
        <v>0</v>
      </c>
      <c r="L71" s="35">
        <v>0</v>
      </c>
      <c r="M71" s="35">
        <v>0</v>
      </c>
      <c r="N71" s="35">
        <v>0</v>
      </c>
      <c r="O71" s="35">
        <v>0</v>
      </c>
      <c r="P71" s="35">
        <v>0</v>
      </c>
      <c r="Q71" s="35">
        <v>0</v>
      </c>
      <c r="R71" s="35">
        <v>3</v>
      </c>
      <c r="S71" s="35">
        <v>0</v>
      </c>
      <c r="T71" s="35">
        <v>3</v>
      </c>
      <c r="U71" s="35">
        <v>1</v>
      </c>
      <c r="V71" s="35">
        <v>0</v>
      </c>
      <c r="W71" s="35">
        <v>0</v>
      </c>
      <c r="X71" s="35">
        <v>0</v>
      </c>
      <c r="Y71" s="35">
        <v>0</v>
      </c>
      <c r="Z71" s="35">
        <v>0</v>
      </c>
      <c r="AA71" s="35">
        <v>0</v>
      </c>
      <c r="AB71" s="35">
        <v>0</v>
      </c>
      <c r="AC71" s="35">
        <v>0</v>
      </c>
      <c r="AD71" s="35">
        <v>0</v>
      </c>
      <c r="AE71" s="35">
        <v>0</v>
      </c>
      <c r="AF71" s="35">
        <v>0</v>
      </c>
      <c r="AG71" s="35">
        <v>0</v>
      </c>
      <c r="AH71" s="35">
        <v>0</v>
      </c>
      <c r="AI71" s="35">
        <v>0</v>
      </c>
      <c r="AJ71" s="35">
        <v>0</v>
      </c>
      <c r="AK71" s="35">
        <v>0</v>
      </c>
      <c r="AL71" s="35">
        <v>0</v>
      </c>
      <c r="AM71" s="35">
        <v>0</v>
      </c>
      <c r="AN71" s="35">
        <v>0</v>
      </c>
      <c r="AO71" s="35">
        <v>0</v>
      </c>
      <c r="AP71" s="35">
        <v>0</v>
      </c>
      <c r="AQ71" s="35">
        <v>0</v>
      </c>
      <c r="AR71" s="35">
        <v>0</v>
      </c>
      <c r="AS71" s="35">
        <v>0</v>
      </c>
      <c r="AT71" s="35">
        <v>3</v>
      </c>
      <c r="AU71" s="35">
        <v>4</v>
      </c>
      <c r="AV71" s="35">
        <v>69</v>
      </c>
      <c r="AW71" s="35">
        <v>18</v>
      </c>
      <c r="AX71" s="35">
        <v>18</v>
      </c>
      <c r="AY71" s="35">
        <v>212</v>
      </c>
      <c r="AZ71" s="35">
        <v>214</v>
      </c>
      <c r="BA71" s="35" t="s">
        <v>504</v>
      </c>
      <c r="BB71" s="35" t="s">
        <v>687</v>
      </c>
      <c r="BC71" s="67">
        <v>17</v>
      </c>
      <c r="BD71" s="35">
        <v>0</v>
      </c>
      <c r="BE71" s="35">
        <v>0</v>
      </c>
      <c r="BF71" s="35">
        <v>17</v>
      </c>
      <c r="BG71" s="35">
        <v>0</v>
      </c>
      <c r="BH71" s="35">
        <v>0</v>
      </c>
      <c r="BI71" s="35">
        <v>0</v>
      </c>
      <c r="BJ71" s="35">
        <v>0</v>
      </c>
      <c r="BK71" s="35">
        <v>0</v>
      </c>
      <c r="BL71" s="35">
        <v>0</v>
      </c>
      <c r="BM71" s="35">
        <v>3</v>
      </c>
      <c r="BN71" s="35">
        <v>0</v>
      </c>
      <c r="BO71" s="35">
        <v>3</v>
      </c>
      <c r="BP71" s="35">
        <v>0</v>
      </c>
      <c r="BQ71" s="35">
        <v>0</v>
      </c>
    </row>
    <row r="72" spans="1:69" x14ac:dyDescent="0.25">
      <c r="A72" s="35" t="s">
        <v>293</v>
      </c>
      <c r="B72" s="35" t="s">
        <v>1462</v>
      </c>
      <c r="C72" s="35">
        <v>97092915</v>
      </c>
      <c r="D72" s="35" t="s">
        <v>1463</v>
      </c>
      <c r="E72" s="35" t="s">
        <v>1423</v>
      </c>
      <c r="F72" s="35" t="s">
        <v>221</v>
      </c>
      <c r="G72" s="67">
        <v>500</v>
      </c>
      <c r="H72" s="67">
        <v>0</v>
      </c>
      <c r="I72" s="67">
        <v>500</v>
      </c>
      <c r="J72" s="35">
        <v>0</v>
      </c>
      <c r="K72" s="35">
        <v>0</v>
      </c>
      <c r="L72" s="35">
        <v>0</v>
      </c>
      <c r="M72" s="35">
        <v>0</v>
      </c>
      <c r="N72" s="35">
        <v>0</v>
      </c>
      <c r="O72" s="35">
        <v>0</v>
      </c>
      <c r="P72" s="35">
        <v>0</v>
      </c>
      <c r="Q72" s="35">
        <v>0</v>
      </c>
      <c r="R72" s="35">
        <v>0</v>
      </c>
      <c r="S72" s="35">
        <v>0</v>
      </c>
      <c r="T72" s="35">
        <v>0</v>
      </c>
      <c r="U72" s="35">
        <v>0</v>
      </c>
      <c r="V72" s="35">
        <v>0</v>
      </c>
      <c r="W72" s="35">
        <v>0</v>
      </c>
      <c r="X72" s="35">
        <v>0</v>
      </c>
      <c r="Y72" s="35">
        <v>0</v>
      </c>
      <c r="Z72" s="35">
        <v>0</v>
      </c>
      <c r="AA72" s="35">
        <v>0</v>
      </c>
      <c r="AB72" s="35">
        <v>0</v>
      </c>
      <c r="AC72" s="35">
        <v>0</v>
      </c>
      <c r="AD72" s="35">
        <v>0</v>
      </c>
      <c r="AE72" s="35">
        <v>0</v>
      </c>
      <c r="AF72" s="35">
        <v>0</v>
      </c>
      <c r="AG72" s="35">
        <v>0</v>
      </c>
      <c r="AH72" s="35">
        <v>0</v>
      </c>
      <c r="AI72" s="35">
        <v>0</v>
      </c>
      <c r="AJ72" s="35">
        <v>0</v>
      </c>
      <c r="AK72" s="35">
        <v>0</v>
      </c>
      <c r="AL72" s="35">
        <v>0</v>
      </c>
      <c r="AM72" s="35">
        <v>0</v>
      </c>
      <c r="AN72" s="35">
        <v>0</v>
      </c>
      <c r="AO72" s="35">
        <v>0</v>
      </c>
      <c r="AP72" s="35">
        <v>0</v>
      </c>
      <c r="AQ72" s="35">
        <v>0</v>
      </c>
      <c r="AR72" s="35">
        <v>0</v>
      </c>
      <c r="AS72" s="35">
        <v>0</v>
      </c>
      <c r="AT72" s="35">
        <v>0</v>
      </c>
      <c r="AU72" s="35">
        <v>5</v>
      </c>
      <c r="AV72" s="35">
        <v>156</v>
      </c>
      <c r="AW72" s="35">
        <v>10</v>
      </c>
      <c r="AX72" s="35">
        <v>10</v>
      </c>
      <c r="AY72" s="35">
        <v>232</v>
      </c>
      <c r="AZ72" s="35">
        <v>252</v>
      </c>
      <c r="BA72" s="35" t="s">
        <v>607</v>
      </c>
      <c r="BB72" s="35" t="s">
        <v>1464</v>
      </c>
      <c r="BC72" s="67">
        <v>0</v>
      </c>
      <c r="BD72" s="35">
        <v>0</v>
      </c>
      <c r="BE72" s="35">
        <v>0</v>
      </c>
      <c r="BF72" s="35">
        <v>0</v>
      </c>
      <c r="BG72" s="35">
        <v>0</v>
      </c>
      <c r="BH72" s="35">
        <v>0</v>
      </c>
      <c r="BI72" s="35">
        <v>0</v>
      </c>
      <c r="BJ72" s="35">
        <v>0</v>
      </c>
      <c r="BK72" s="35">
        <v>0</v>
      </c>
      <c r="BL72" s="35">
        <v>0</v>
      </c>
      <c r="BM72" s="35">
        <v>0</v>
      </c>
      <c r="BN72" s="35">
        <v>0</v>
      </c>
      <c r="BO72" s="35">
        <v>0</v>
      </c>
      <c r="BP72" s="35">
        <v>0</v>
      </c>
      <c r="BQ72" s="35">
        <v>0</v>
      </c>
    </row>
    <row r="73" spans="1:69" x14ac:dyDescent="0.25">
      <c r="A73" s="35" t="s">
        <v>293</v>
      </c>
      <c r="B73" s="35" t="s">
        <v>978</v>
      </c>
      <c r="C73" s="35">
        <v>97055033</v>
      </c>
      <c r="D73" s="35" t="s">
        <v>979</v>
      </c>
      <c r="E73" s="35" t="s">
        <v>948</v>
      </c>
      <c r="F73" s="35" t="s">
        <v>140</v>
      </c>
      <c r="G73" s="67">
        <v>653</v>
      </c>
      <c r="H73" s="67">
        <v>0</v>
      </c>
      <c r="I73" s="67">
        <v>653</v>
      </c>
      <c r="J73" s="35">
        <v>0</v>
      </c>
      <c r="K73" s="35">
        <v>0</v>
      </c>
      <c r="L73" s="35">
        <v>0</v>
      </c>
      <c r="M73" s="35">
        <v>0</v>
      </c>
      <c r="N73" s="35">
        <v>0</v>
      </c>
      <c r="O73" s="35">
        <v>0</v>
      </c>
      <c r="P73" s="35">
        <v>0</v>
      </c>
      <c r="Q73" s="35">
        <v>0</v>
      </c>
      <c r="R73" s="35">
        <v>0</v>
      </c>
      <c r="S73" s="35">
        <v>0</v>
      </c>
      <c r="T73" s="35">
        <v>0</v>
      </c>
      <c r="U73" s="35">
        <v>0</v>
      </c>
      <c r="V73" s="35">
        <v>0</v>
      </c>
      <c r="W73" s="35">
        <v>0</v>
      </c>
      <c r="X73" s="35">
        <v>0</v>
      </c>
      <c r="Y73" s="35">
        <v>0</v>
      </c>
      <c r="Z73" s="35">
        <v>0</v>
      </c>
      <c r="AA73" s="35">
        <v>0</v>
      </c>
      <c r="AB73" s="35">
        <v>0</v>
      </c>
      <c r="AC73" s="35">
        <v>0</v>
      </c>
      <c r="AD73" s="35">
        <v>0</v>
      </c>
      <c r="AE73" s="35">
        <v>0</v>
      </c>
      <c r="AF73" s="35">
        <v>0</v>
      </c>
      <c r="AG73" s="35">
        <v>0</v>
      </c>
      <c r="AH73" s="35">
        <v>0</v>
      </c>
      <c r="AI73" s="35">
        <v>0</v>
      </c>
      <c r="AJ73" s="35">
        <v>0</v>
      </c>
      <c r="AK73" s="35">
        <v>0</v>
      </c>
      <c r="AL73" s="35">
        <v>0</v>
      </c>
      <c r="AM73" s="35">
        <v>0</v>
      </c>
      <c r="AN73" s="35">
        <v>0</v>
      </c>
      <c r="AO73" s="35">
        <v>0</v>
      </c>
      <c r="AP73" s="35">
        <v>0</v>
      </c>
      <c r="AQ73" s="35">
        <v>0</v>
      </c>
      <c r="AR73" s="35">
        <v>0</v>
      </c>
      <c r="AS73" s="35">
        <v>0</v>
      </c>
      <c r="AT73" s="35">
        <v>0</v>
      </c>
      <c r="AU73" s="35">
        <v>15</v>
      </c>
      <c r="AV73" s="35">
        <v>156</v>
      </c>
      <c r="AW73" s="35">
        <v>18</v>
      </c>
      <c r="AX73" s="35">
        <v>19</v>
      </c>
      <c r="AY73" s="35">
        <v>171</v>
      </c>
      <c r="AZ73" s="35">
        <v>177</v>
      </c>
      <c r="BA73" s="35" t="s">
        <v>894</v>
      </c>
      <c r="BB73" s="35" t="s">
        <v>980</v>
      </c>
      <c r="BC73" s="67">
        <v>0</v>
      </c>
      <c r="BD73" s="35">
        <v>0</v>
      </c>
      <c r="BE73" s="35">
        <v>0</v>
      </c>
      <c r="BF73" s="35">
        <v>0</v>
      </c>
      <c r="BG73" s="35">
        <v>0</v>
      </c>
      <c r="BH73" s="35">
        <v>0</v>
      </c>
      <c r="BI73" s="35">
        <v>0</v>
      </c>
      <c r="BJ73" s="35">
        <v>0</v>
      </c>
      <c r="BK73" s="35">
        <v>0</v>
      </c>
      <c r="BL73" s="35">
        <v>0</v>
      </c>
      <c r="BM73" s="35">
        <v>0</v>
      </c>
      <c r="BN73" s="35">
        <v>0</v>
      </c>
      <c r="BO73" s="35">
        <v>0</v>
      </c>
      <c r="BP73" s="35">
        <v>0</v>
      </c>
      <c r="BQ73" s="35">
        <v>0</v>
      </c>
    </row>
    <row r="74" spans="1:69" x14ac:dyDescent="0.25">
      <c r="A74" s="35" t="s">
        <v>293</v>
      </c>
      <c r="B74" s="35" t="s">
        <v>688</v>
      </c>
      <c r="C74" s="35">
        <v>97067620</v>
      </c>
      <c r="D74" s="35" t="s">
        <v>661</v>
      </c>
      <c r="E74" s="35" t="s">
        <v>662</v>
      </c>
      <c r="F74" s="35" t="s">
        <v>103</v>
      </c>
      <c r="G74" s="67">
        <v>659</v>
      </c>
      <c r="H74" s="67">
        <v>-5.125</v>
      </c>
      <c r="I74" s="67">
        <v>654</v>
      </c>
      <c r="J74" s="35">
        <v>0</v>
      </c>
      <c r="K74" s="35">
        <v>2</v>
      </c>
      <c r="L74" s="35">
        <v>2</v>
      </c>
      <c r="M74" s="35">
        <v>0</v>
      </c>
      <c r="N74" s="35">
        <v>0</v>
      </c>
      <c r="O74" s="35">
        <v>0</v>
      </c>
      <c r="P74" s="35">
        <v>0</v>
      </c>
      <c r="Q74" s="35">
        <v>0</v>
      </c>
      <c r="R74" s="35">
        <v>0</v>
      </c>
      <c r="S74" s="35">
        <v>0</v>
      </c>
      <c r="T74" s="35">
        <v>0</v>
      </c>
      <c r="U74" s="35">
        <v>0</v>
      </c>
      <c r="V74" s="35">
        <v>0</v>
      </c>
      <c r="W74" s="35">
        <v>0</v>
      </c>
      <c r="X74" s="35">
        <v>0</v>
      </c>
      <c r="Y74" s="35">
        <v>0</v>
      </c>
      <c r="Z74" s="35">
        <v>0</v>
      </c>
      <c r="AA74" s="35">
        <v>0</v>
      </c>
      <c r="AB74" s="35">
        <v>0</v>
      </c>
      <c r="AC74" s="35">
        <v>0</v>
      </c>
      <c r="AD74" s="35">
        <v>0</v>
      </c>
      <c r="AE74" s="35">
        <v>0</v>
      </c>
      <c r="AF74" s="35">
        <v>0</v>
      </c>
      <c r="AG74" s="35">
        <v>0</v>
      </c>
      <c r="AH74" s="35">
        <v>0</v>
      </c>
      <c r="AI74" s="35">
        <v>0</v>
      </c>
      <c r="AJ74" s="35">
        <v>0</v>
      </c>
      <c r="AK74" s="35">
        <v>0</v>
      </c>
      <c r="AL74" s="35">
        <v>1</v>
      </c>
      <c r="AM74" s="35">
        <v>3</v>
      </c>
      <c r="AN74" s="35">
        <v>4</v>
      </c>
      <c r="AO74" s="35">
        <v>0.25</v>
      </c>
      <c r="AP74" s="35">
        <v>0</v>
      </c>
      <c r="AQ74" s="35">
        <v>0</v>
      </c>
      <c r="AR74" s="35">
        <v>0</v>
      </c>
      <c r="AS74" s="35">
        <v>0</v>
      </c>
      <c r="AT74" s="35">
        <v>1</v>
      </c>
      <c r="AU74" s="35">
        <v>35</v>
      </c>
      <c r="AV74" s="35">
        <v>356</v>
      </c>
      <c r="AW74" s="35">
        <v>8</v>
      </c>
      <c r="AX74" s="35">
        <v>8</v>
      </c>
      <c r="AY74" s="35">
        <v>167</v>
      </c>
      <c r="AZ74" s="35">
        <v>176</v>
      </c>
      <c r="BA74" s="35" t="s">
        <v>1295</v>
      </c>
      <c r="BB74" s="35" t="s">
        <v>689</v>
      </c>
      <c r="BC74" s="67">
        <v>-5.125</v>
      </c>
      <c r="BD74" s="35">
        <v>-14.5</v>
      </c>
      <c r="BE74" s="35">
        <v>0</v>
      </c>
      <c r="BF74" s="35">
        <v>0</v>
      </c>
      <c r="BG74" s="35">
        <v>0</v>
      </c>
      <c r="BH74" s="35">
        <v>0</v>
      </c>
      <c r="BI74" s="35">
        <v>0</v>
      </c>
      <c r="BJ74" s="35">
        <v>0</v>
      </c>
      <c r="BK74" s="35">
        <v>9.375</v>
      </c>
      <c r="BL74" s="35">
        <v>0</v>
      </c>
      <c r="BM74" s="35">
        <v>1</v>
      </c>
      <c r="BN74" s="35">
        <v>1</v>
      </c>
      <c r="BO74" s="35">
        <v>0</v>
      </c>
      <c r="BP74" s="35">
        <v>4</v>
      </c>
      <c r="BQ74" s="35">
        <v>1</v>
      </c>
    </row>
    <row r="75" spans="1:69" x14ac:dyDescent="0.25">
      <c r="A75" s="35" t="s">
        <v>293</v>
      </c>
      <c r="B75" s="35" t="s">
        <v>1301</v>
      </c>
      <c r="C75" s="35">
        <v>87422280</v>
      </c>
      <c r="D75" s="35" t="s">
        <v>108</v>
      </c>
      <c r="E75" s="35" t="s">
        <v>1256</v>
      </c>
      <c r="F75" s="35" t="s">
        <v>103</v>
      </c>
      <c r="G75" s="67">
        <v>859</v>
      </c>
      <c r="H75" s="67">
        <v>16.75</v>
      </c>
      <c r="I75" s="67">
        <v>876</v>
      </c>
      <c r="J75" s="35">
        <v>6</v>
      </c>
      <c r="K75" s="35">
        <v>2</v>
      </c>
      <c r="L75" s="35">
        <v>8</v>
      </c>
      <c r="M75" s="35">
        <v>0.75</v>
      </c>
      <c r="N75" s="35">
        <v>6</v>
      </c>
      <c r="O75" s="35">
        <v>0</v>
      </c>
      <c r="P75" s="35">
        <v>6</v>
      </c>
      <c r="Q75" s="35">
        <v>1</v>
      </c>
      <c r="R75" s="35">
        <v>0</v>
      </c>
      <c r="S75" s="35">
        <v>0</v>
      </c>
      <c r="T75" s="35">
        <v>0</v>
      </c>
      <c r="U75" s="35">
        <v>0</v>
      </c>
      <c r="V75" s="35">
        <v>3</v>
      </c>
      <c r="W75" s="35">
        <v>0</v>
      </c>
      <c r="X75" s="35">
        <v>3</v>
      </c>
      <c r="Y75" s="35">
        <v>1</v>
      </c>
      <c r="Z75" s="35">
        <v>0</v>
      </c>
      <c r="AA75" s="35">
        <v>0</v>
      </c>
      <c r="AB75" s="35">
        <v>0</v>
      </c>
      <c r="AC75" s="35">
        <v>0</v>
      </c>
      <c r="AD75" s="35">
        <v>0</v>
      </c>
      <c r="AE75" s="35">
        <v>0</v>
      </c>
      <c r="AF75" s="35">
        <v>0</v>
      </c>
      <c r="AG75" s="35">
        <v>0</v>
      </c>
      <c r="AH75" s="35">
        <v>0</v>
      </c>
      <c r="AI75" s="35">
        <v>0</v>
      </c>
      <c r="AJ75" s="35">
        <v>0</v>
      </c>
      <c r="AK75" s="35">
        <v>0</v>
      </c>
      <c r="AL75" s="35">
        <v>1</v>
      </c>
      <c r="AM75" s="35">
        <v>3</v>
      </c>
      <c r="AN75" s="35">
        <v>4</v>
      </c>
      <c r="AO75" s="35">
        <v>0.25</v>
      </c>
      <c r="AP75" s="35">
        <v>3</v>
      </c>
      <c r="AQ75" s="35">
        <v>3</v>
      </c>
      <c r="AR75" s="35">
        <v>6</v>
      </c>
      <c r="AS75" s="35">
        <v>0.5</v>
      </c>
      <c r="AT75" s="35">
        <v>19</v>
      </c>
      <c r="AU75" s="35">
        <v>10</v>
      </c>
      <c r="AV75" s="35">
        <v>70</v>
      </c>
      <c r="AW75" s="35">
        <v>7</v>
      </c>
      <c r="AX75" s="35">
        <v>7</v>
      </c>
      <c r="AY75" s="35">
        <v>106</v>
      </c>
      <c r="AZ75" s="35">
        <v>106</v>
      </c>
      <c r="BA75" s="35" t="s">
        <v>1347</v>
      </c>
      <c r="BB75" s="35" t="s">
        <v>1302</v>
      </c>
      <c r="BC75" s="67">
        <v>16.75</v>
      </c>
      <c r="BD75" s="35">
        <v>-10.5</v>
      </c>
      <c r="BE75" s="35">
        <v>6</v>
      </c>
      <c r="BF75" s="35">
        <v>0</v>
      </c>
      <c r="BG75" s="35">
        <v>5</v>
      </c>
      <c r="BH75" s="35">
        <v>0</v>
      </c>
      <c r="BI75" s="35">
        <v>0</v>
      </c>
      <c r="BJ75" s="35">
        <v>0</v>
      </c>
      <c r="BK75" s="35">
        <v>11.25</v>
      </c>
      <c r="BL75" s="35">
        <v>5</v>
      </c>
      <c r="BM75" s="35">
        <v>7</v>
      </c>
      <c r="BN75" s="35">
        <v>2</v>
      </c>
      <c r="BO75" s="35">
        <v>17</v>
      </c>
      <c r="BP75" s="35">
        <v>6</v>
      </c>
      <c r="BQ75" s="35">
        <v>2</v>
      </c>
    </row>
    <row r="76" spans="1:69" x14ac:dyDescent="0.25">
      <c r="A76" s="35" t="s">
        <v>293</v>
      </c>
      <c r="B76" s="35" t="s">
        <v>303</v>
      </c>
      <c r="C76" s="35">
        <v>87422279</v>
      </c>
      <c r="D76" s="35" t="s">
        <v>108</v>
      </c>
      <c r="E76" s="35" t="s">
        <v>556</v>
      </c>
      <c r="F76" s="35" t="s">
        <v>103</v>
      </c>
      <c r="G76" s="67">
        <v>550</v>
      </c>
      <c r="H76" s="67">
        <v>72.75</v>
      </c>
      <c r="I76" s="67">
        <v>623</v>
      </c>
      <c r="J76" s="35">
        <v>6</v>
      </c>
      <c r="K76" s="35">
        <v>2</v>
      </c>
      <c r="L76" s="35">
        <v>8</v>
      </c>
      <c r="M76" s="35">
        <v>0.75</v>
      </c>
      <c r="N76" s="35">
        <v>6</v>
      </c>
      <c r="O76" s="35">
        <v>0</v>
      </c>
      <c r="P76" s="35">
        <v>6</v>
      </c>
      <c r="Q76" s="35">
        <v>1</v>
      </c>
      <c r="R76" s="35">
        <v>0</v>
      </c>
      <c r="S76" s="35">
        <v>0</v>
      </c>
      <c r="T76" s="35">
        <v>0</v>
      </c>
      <c r="U76" s="35">
        <v>0</v>
      </c>
      <c r="V76" s="35">
        <v>0</v>
      </c>
      <c r="W76" s="35">
        <v>0</v>
      </c>
      <c r="X76" s="35">
        <v>0</v>
      </c>
      <c r="Y76" s="35">
        <v>0</v>
      </c>
      <c r="Z76" s="35">
        <v>0</v>
      </c>
      <c r="AA76" s="35">
        <v>0</v>
      </c>
      <c r="AB76" s="35">
        <v>0</v>
      </c>
      <c r="AC76" s="35">
        <v>0</v>
      </c>
      <c r="AD76" s="35">
        <v>0</v>
      </c>
      <c r="AE76" s="35">
        <v>0</v>
      </c>
      <c r="AF76" s="35">
        <v>0</v>
      </c>
      <c r="AG76" s="35">
        <v>0</v>
      </c>
      <c r="AH76" s="35">
        <v>0</v>
      </c>
      <c r="AI76" s="35">
        <v>0</v>
      </c>
      <c r="AJ76" s="35">
        <v>0</v>
      </c>
      <c r="AK76" s="35">
        <v>0</v>
      </c>
      <c r="AL76" s="35">
        <v>1</v>
      </c>
      <c r="AM76" s="35">
        <v>3</v>
      </c>
      <c r="AN76" s="35">
        <v>4</v>
      </c>
      <c r="AO76" s="35">
        <v>0.25</v>
      </c>
      <c r="AP76" s="35">
        <v>3</v>
      </c>
      <c r="AQ76" s="35">
        <v>6</v>
      </c>
      <c r="AR76" s="35">
        <v>9</v>
      </c>
      <c r="AS76" s="35">
        <v>0.33333333333333331</v>
      </c>
      <c r="AT76" s="35">
        <v>16</v>
      </c>
      <c r="AU76" s="35">
        <v>1</v>
      </c>
      <c r="AV76" s="35">
        <v>6</v>
      </c>
      <c r="AW76" s="35">
        <v>11</v>
      </c>
      <c r="AX76" s="35">
        <v>9</v>
      </c>
      <c r="AY76" s="35">
        <v>206</v>
      </c>
      <c r="AZ76" s="35">
        <v>184</v>
      </c>
      <c r="BA76" s="35" t="s">
        <v>439</v>
      </c>
      <c r="BB76" s="35" t="s">
        <v>557</v>
      </c>
      <c r="BC76" s="67">
        <v>72.75</v>
      </c>
      <c r="BD76" s="35">
        <v>21.5</v>
      </c>
      <c r="BE76" s="35">
        <v>42</v>
      </c>
      <c r="BF76" s="35">
        <v>0</v>
      </c>
      <c r="BG76" s="35">
        <v>0</v>
      </c>
      <c r="BH76" s="35">
        <v>0</v>
      </c>
      <c r="BI76" s="35">
        <v>0</v>
      </c>
      <c r="BJ76" s="35">
        <v>0</v>
      </c>
      <c r="BK76" s="35">
        <v>5</v>
      </c>
      <c r="BL76" s="35">
        <v>4.25</v>
      </c>
      <c r="BM76" s="35">
        <v>7</v>
      </c>
      <c r="BN76" s="35">
        <v>2</v>
      </c>
      <c r="BO76" s="35">
        <v>14</v>
      </c>
      <c r="BP76" s="35">
        <v>11</v>
      </c>
      <c r="BQ76" s="35">
        <v>0</v>
      </c>
    </row>
    <row r="77" spans="1:69" x14ac:dyDescent="0.25">
      <c r="A77" s="35" t="s">
        <v>293</v>
      </c>
      <c r="B77" s="35" t="s">
        <v>1465</v>
      </c>
      <c r="C77" s="35">
        <v>97092916</v>
      </c>
      <c r="D77" s="35" t="s">
        <v>1466</v>
      </c>
      <c r="E77" s="35" t="s">
        <v>925</v>
      </c>
      <c r="F77" s="35" t="s">
        <v>221</v>
      </c>
      <c r="G77" s="67">
        <v>500</v>
      </c>
      <c r="H77" s="67">
        <v>0</v>
      </c>
      <c r="I77" s="67">
        <v>500</v>
      </c>
      <c r="J77" s="35">
        <v>0</v>
      </c>
      <c r="K77" s="35">
        <v>0</v>
      </c>
      <c r="L77" s="35">
        <v>0</v>
      </c>
      <c r="M77" s="35">
        <v>0</v>
      </c>
      <c r="N77" s="35">
        <v>0</v>
      </c>
      <c r="O77" s="35">
        <v>0</v>
      </c>
      <c r="P77" s="35">
        <v>0</v>
      </c>
      <c r="Q77" s="35">
        <v>0</v>
      </c>
      <c r="R77" s="35">
        <v>0</v>
      </c>
      <c r="S77" s="35">
        <v>0</v>
      </c>
      <c r="T77" s="35">
        <v>0</v>
      </c>
      <c r="U77" s="35">
        <v>0</v>
      </c>
      <c r="V77" s="35">
        <v>0</v>
      </c>
      <c r="W77" s="35">
        <v>0</v>
      </c>
      <c r="X77" s="35">
        <v>0</v>
      </c>
      <c r="Y77" s="35">
        <v>0</v>
      </c>
      <c r="Z77" s="35">
        <v>0</v>
      </c>
      <c r="AA77" s="35">
        <v>0</v>
      </c>
      <c r="AB77" s="35">
        <v>0</v>
      </c>
      <c r="AC77" s="35">
        <v>0</v>
      </c>
      <c r="AD77" s="35">
        <v>0</v>
      </c>
      <c r="AE77" s="35">
        <v>0</v>
      </c>
      <c r="AF77" s="35">
        <v>0</v>
      </c>
      <c r="AG77" s="35">
        <v>0</v>
      </c>
      <c r="AH77" s="35">
        <v>0</v>
      </c>
      <c r="AI77" s="35">
        <v>0</v>
      </c>
      <c r="AJ77" s="35">
        <v>0</v>
      </c>
      <c r="AK77" s="35">
        <v>0</v>
      </c>
      <c r="AL77" s="35">
        <v>0</v>
      </c>
      <c r="AM77" s="35">
        <v>0</v>
      </c>
      <c r="AN77" s="35">
        <v>0</v>
      </c>
      <c r="AO77" s="35">
        <v>0</v>
      </c>
      <c r="AP77" s="35">
        <v>0</v>
      </c>
      <c r="AQ77" s="35">
        <v>0</v>
      </c>
      <c r="AR77" s="35">
        <v>0</v>
      </c>
      <c r="AS77" s="35">
        <v>0</v>
      </c>
      <c r="AT77" s="35">
        <v>0</v>
      </c>
      <c r="AU77" s="35">
        <v>5</v>
      </c>
      <c r="AV77" s="35">
        <v>156</v>
      </c>
      <c r="AW77" s="35">
        <v>10</v>
      </c>
      <c r="AX77" s="35">
        <v>10</v>
      </c>
      <c r="AY77" s="35">
        <v>232</v>
      </c>
      <c r="AZ77" s="35">
        <v>252</v>
      </c>
      <c r="BA77" s="35" t="s">
        <v>607</v>
      </c>
      <c r="BB77" s="35" t="s">
        <v>1467</v>
      </c>
      <c r="BC77" s="67">
        <v>0</v>
      </c>
      <c r="BD77" s="35">
        <v>0</v>
      </c>
      <c r="BE77" s="35">
        <v>0</v>
      </c>
      <c r="BF77" s="35">
        <v>0</v>
      </c>
      <c r="BG77" s="35">
        <v>0</v>
      </c>
      <c r="BH77" s="35">
        <v>0</v>
      </c>
      <c r="BI77" s="35">
        <v>0</v>
      </c>
      <c r="BJ77" s="35">
        <v>0</v>
      </c>
      <c r="BK77" s="35">
        <v>0</v>
      </c>
      <c r="BL77" s="35">
        <v>0</v>
      </c>
      <c r="BM77" s="35">
        <v>0</v>
      </c>
      <c r="BN77" s="35">
        <v>0</v>
      </c>
      <c r="BO77" s="35">
        <v>0</v>
      </c>
      <c r="BP77" s="35">
        <v>0</v>
      </c>
      <c r="BQ77" s="35">
        <v>0</v>
      </c>
    </row>
    <row r="78" spans="1:69" x14ac:dyDescent="0.25">
      <c r="A78" s="35" t="s">
        <v>293</v>
      </c>
      <c r="B78" s="35" t="s">
        <v>1468</v>
      </c>
      <c r="C78" s="35">
        <v>97092919</v>
      </c>
      <c r="D78" s="35" t="s">
        <v>982</v>
      </c>
      <c r="E78" s="35" t="s">
        <v>1469</v>
      </c>
      <c r="F78" s="35" t="s">
        <v>101</v>
      </c>
      <c r="G78" s="67">
        <v>500</v>
      </c>
      <c r="H78" s="67">
        <v>0</v>
      </c>
      <c r="I78" s="67">
        <v>500</v>
      </c>
      <c r="J78" s="35">
        <v>0</v>
      </c>
      <c r="K78" s="35">
        <v>0</v>
      </c>
      <c r="L78" s="35">
        <v>0</v>
      </c>
      <c r="M78" s="35">
        <v>0</v>
      </c>
      <c r="N78" s="35">
        <v>0</v>
      </c>
      <c r="O78" s="35">
        <v>0</v>
      </c>
      <c r="P78" s="35">
        <v>0</v>
      </c>
      <c r="Q78" s="35">
        <v>0</v>
      </c>
      <c r="R78" s="35">
        <v>0</v>
      </c>
      <c r="S78" s="35">
        <v>0</v>
      </c>
      <c r="T78" s="35">
        <v>0</v>
      </c>
      <c r="U78" s="35">
        <v>0</v>
      </c>
      <c r="V78" s="35">
        <v>0</v>
      </c>
      <c r="W78" s="35">
        <v>0</v>
      </c>
      <c r="X78" s="35">
        <v>0</v>
      </c>
      <c r="Y78" s="35">
        <v>0</v>
      </c>
      <c r="Z78" s="35">
        <v>0</v>
      </c>
      <c r="AA78" s="35">
        <v>0</v>
      </c>
      <c r="AB78" s="35">
        <v>0</v>
      </c>
      <c r="AC78" s="35">
        <v>0</v>
      </c>
      <c r="AD78" s="35">
        <v>0</v>
      </c>
      <c r="AE78" s="35">
        <v>0</v>
      </c>
      <c r="AF78" s="35">
        <v>0</v>
      </c>
      <c r="AG78" s="35">
        <v>0</v>
      </c>
      <c r="AH78" s="35">
        <v>0</v>
      </c>
      <c r="AI78" s="35">
        <v>0</v>
      </c>
      <c r="AJ78" s="35">
        <v>0</v>
      </c>
      <c r="AK78" s="35">
        <v>0</v>
      </c>
      <c r="AL78" s="35">
        <v>0</v>
      </c>
      <c r="AM78" s="35">
        <v>0</v>
      </c>
      <c r="AN78" s="35">
        <v>0</v>
      </c>
      <c r="AO78" s="35">
        <v>0</v>
      </c>
      <c r="AP78" s="35">
        <v>0</v>
      </c>
      <c r="AQ78" s="35">
        <v>0</v>
      </c>
      <c r="AR78" s="35">
        <v>0</v>
      </c>
      <c r="AS78" s="35">
        <v>0</v>
      </c>
      <c r="AT78" s="35">
        <v>0</v>
      </c>
      <c r="AU78" s="35">
        <v>10</v>
      </c>
      <c r="AV78" s="35">
        <v>156</v>
      </c>
      <c r="AW78" s="35">
        <v>13</v>
      </c>
      <c r="AX78" s="35">
        <v>14</v>
      </c>
      <c r="AY78" s="35">
        <v>232</v>
      </c>
      <c r="AZ78" s="35">
        <v>252</v>
      </c>
      <c r="BA78" s="35" t="s">
        <v>822</v>
      </c>
      <c r="BB78" s="35" t="s">
        <v>1470</v>
      </c>
      <c r="BC78" s="67">
        <v>0</v>
      </c>
      <c r="BD78" s="35">
        <v>0</v>
      </c>
      <c r="BE78" s="35">
        <v>0</v>
      </c>
      <c r="BF78" s="35">
        <v>0</v>
      </c>
      <c r="BG78" s="35">
        <v>0</v>
      </c>
      <c r="BH78" s="35">
        <v>0</v>
      </c>
      <c r="BI78" s="35">
        <v>0</v>
      </c>
      <c r="BJ78" s="35">
        <v>0</v>
      </c>
      <c r="BK78" s="35">
        <v>0</v>
      </c>
      <c r="BL78" s="35">
        <v>0</v>
      </c>
      <c r="BM78" s="35">
        <v>0</v>
      </c>
      <c r="BN78" s="35">
        <v>0</v>
      </c>
      <c r="BO78" s="35">
        <v>0</v>
      </c>
      <c r="BP78" s="35">
        <v>0</v>
      </c>
      <c r="BQ78" s="35">
        <v>0</v>
      </c>
    </row>
    <row r="79" spans="1:69" x14ac:dyDescent="0.25">
      <c r="A79" s="35" t="s">
        <v>293</v>
      </c>
      <c r="B79" s="35" t="s">
        <v>981</v>
      </c>
      <c r="C79" s="35">
        <v>97083228</v>
      </c>
      <c r="D79" s="35" t="s">
        <v>982</v>
      </c>
      <c r="E79" s="35" t="s">
        <v>983</v>
      </c>
      <c r="F79" s="35" t="s">
        <v>101</v>
      </c>
      <c r="G79" s="67">
        <v>612</v>
      </c>
      <c r="H79" s="67">
        <v>43.25</v>
      </c>
      <c r="I79" s="67">
        <v>655</v>
      </c>
      <c r="J79" s="35">
        <v>0</v>
      </c>
      <c r="K79" s="35">
        <v>0</v>
      </c>
      <c r="L79" s="35">
        <v>0</v>
      </c>
      <c r="M79" s="35">
        <v>0</v>
      </c>
      <c r="N79" s="35">
        <v>0</v>
      </c>
      <c r="O79" s="35">
        <v>3</v>
      </c>
      <c r="P79" s="35">
        <v>3</v>
      </c>
      <c r="Q79" s="35">
        <v>0</v>
      </c>
      <c r="R79" s="35">
        <v>9</v>
      </c>
      <c r="S79" s="35">
        <v>1</v>
      </c>
      <c r="T79" s="35">
        <v>10</v>
      </c>
      <c r="U79" s="35">
        <v>0.9</v>
      </c>
      <c r="V79" s="35">
        <v>0</v>
      </c>
      <c r="W79" s="35">
        <v>0</v>
      </c>
      <c r="X79" s="35">
        <v>0</v>
      </c>
      <c r="Y79" s="35">
        <v>0</v>
      </c>
      <c r="Z79" s="35">
        <v>0</v>
      </c>
      <c r="AA79" s="35">
        <v>0</v>
      </c>
      <c r="AB79" s="35">
        <v>0</v>
      </c>
      <c r="AC79" s="35">
        <v>0</v>
      </c>
      <c r="AD79" s="35">
        <v>0</v>
      </c>
      <c r="AE79" s="35">
        <v>0</v>
      </c>
      <c r="AF79" s="35">
        <v>0</v>
      </c>
      <c r="AG79" s="35">
        <v>0</v>
      </c>
      <c r="AH79" s="35">
        <v>0</v>
      </c>
      <c r="AI79" s="35">
        <v>0</v>
      </c>
      <c r="AJ79" s="35">
        <v>0</v>
      </c>
      <c r="AK79" s="35">
        <v>0</v>
      </c>
      <c r="AL79" s="35">
        <v>7</v>
      </c>
      <c r="AM79" s="35">
        <v>3</v>
      </c>
      <c r="AN79" s="35">
        <v>10</v>
      </c>
      <c r="AO79" s="35">
        <v>0.7</v>
      </c>
      <c r="AP79" s="35">
        <v>1</v>
      </c>
      <c r="AQ79" s="35">
        <v>5</v>
      </c>
      <c r="AR79" s="35">
        <v>6</v>
      </c>
      <c r="AS79" s="35">
        <v>0.16666666666666666</v>
      </c>
      <c r="AT79" s="35">
        <v>17</v>
      </c>
      <c r="AU79" s="35">
        <v>4</v>
      </c>
      <c r="AV79" s="35">
        <v>29</v>
      </c>
      <c r="AW79" s="35">
        <v>7</v>
      </c>
      <c r="AX79" s="35">
        <v>8</v>
      </c>
      <c r="AY79" s="35">
        <v>183</v>
      </c>
      <c r="AZ79" s="35">
        <v>175</v>
      </c>
      <c r="BA79" s="35" t="s">
        <v>899</v>
      </c>
      <c r="BB79" s="35" t="s">
        <v>984</v>
      </c>
      <c r="BC79" s="67">
        <v>43.25</v>
      </c>
      <c r="BD79" s="35">
        <v>0</v>
      </c>
      <c r="BE79" s="35">
        <v>0</v>
      </c>
      <c r="BF79" s="35">
        <v>33</v>
      </c>
      <c r="BG79" s="35">
        <v>0</v>
      </c>
      <c r="BH79" s="35">
        <v>0</v>
      </c>
      <c r="BI79" s="35">
        <v>0</v>
      </c>
      <c r="BJ79" s="35">
        <v>0</v>
      </c>
      <c r="BK79" s="35">
        <v>16.25</v>
      </c>
      <c r="BL79" s="35">
        <v>-6</v>
      </c>
      <c r="BM79" s="35">
        <v>5</v>
      </c>
      <c r="BN79" s="35">
        <v>0</v>
      </c>
      <c r="BO79" s="35">
        <v>17</v>
      </c>
      <c r="BP79" s="35">
        <v>9</v>
      </c>
      <c r="BQ79" s="35">
        <v>3</v>
      </c>
    </row>
    <row r="80" spans="1:69" x14ac:dyDescent="0.25">
      <c r="A80" s="35" t="s">
        <v>293</v>
      </c>
      <c r="B80" s="35" t="s">
        <v>1471</v>
      </c>
      <c r="C80" s="35">
        <v>97094844</v>
      </c>
      <c r="D80" s="35" t="s">
        <v>1472</v>
      </c>
      <c r="E80" s="35" t="s">
        <v>1473</v>
      </c>
      <c r="F80" s="35" t="s">
        <v>103</v>
      </c>
      <c r="G80" s="67">
        <v>500</v>
      </c>
      <c r="H80" s="67">
        <v>0</v>
      </c>
      <c r="I80" s="67">
        <v>500</v>
      </c>
      <c r="J80" s="35">
        <v>0</v>
      </c>
      <c r="K80" s="35">
        <v>0</v>
      </c>
      <c r="L80" s="35">
        <v>0</v>
      </c>
      <c r="M80" s="35">
        <v>0</v>
      </c>
      <c r="N80" s="35">
        <v>0</v>
      </c>
      <c r="O80" s="35">
        <v>0</v>
      </c>
      <c r="P80" s="35">
        <v>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35">
        <v>0</v>
      </c>
      <c r="W80" s="35">
        <v>0</v>
      </c>
      <c r="X80" s="35">
        <v>0</v>
      </c>
      <c r="Y80" s="35">
        <v>0</v>
      </c>
      <c r="Z80" s="35">
        <v>0</v>
      </c>
      <c r="AA80" s="35">
        <v>0</v>
      </c>
      <c r="AB80" s="35">
        <v>0</v>
      </c>
      <c r="AC80" s="35">
        <v>0</v>
      </c>
      <c r="AD80" s="35">
        <v>0</v>
      </c>
      <c r="AE80" s="35">
        <v>0</v>
      </c>
      <c r="AF80" s="35">
        <v>0</v>
      </c>
      <c r="AG80" s="35">
        <v>0</v>
      </c>
      <c r="AH80" s="35">
        <v>0</v>
      </c>
      <c r="AI80" s="35">
        <v>0</v>
      </c>
      <c r="AJ80" s="35">
        <v>0</v>
      </c>
      <c r="AK80" s="35">
        <v>0</v>
      </c>
      <c r="AL80" s="35">
        <v>0</v>
      </c>
      <c r="AM80" s="35">
        <v>0</v>
      </c>
      <c r="AN80" s="35">
        <v>0</v>
      </c>
      <c r="AO80" s="35">
        <v>0</v>
      </c>
      <c r="AP80" s="35">
        <v>0</v>
      </c>
      <c r="AQ80" s="35">
        <v>0</v>
      </c>
      <c r="AR80" s="35">
        <v>0</v>
      </c>
      <c r="AS80" s="35">
        <v>0</v>
      </c>
      <c r="AT80" s="35">
        <v>0</v>
      </c>
      <c r="AU80" s="35">
        <v>16</v>
      </c>
      <c r="AV80" s="35">
        <v>156</v>
      </c>
      <c r="AW80" s="35">
        <v>16</v>
      </c>
      <c r="AX80" s="35">
        <v>22</v>
      </c>
      <c r="AY80" s="35">
        <v>232</v>
      </c>
      <c r="AZ80" s="35">
        <v>252</v>
      </c>
      <c r="BA80" s="35" t="s">
        <v>1394</v>
      </c>
      <c r="BB80" s="35" t="s">
        <v>1474</v>
      </c>
      <c r="BC80" s="67">
        <v>0</v>
      </c>
      <c r="BD80" s="35">
        <v>0</v>
      </c>
      <c r="BE80" s="35">
        <v>0</v>
      </c>
      <c r="BF80" s="35">
        <v>0</v>
      </c>
      <c r="BG80" s="35">
        <v>0</v>
      </c>
      <c r="BH80" s="35">
        <v>0</v>
      </c>
      <c r="BI80" s="35">
        <v>0</v>
      </c>
      <c r="BJ80" s="35">
        <v>0</v>
      </c>
      <c r="BK80" s="35">
        <v>0</v>
      </c>
      <c r="BL80" s="35">
        <v>0</v>
      </c>
      <c r="BM80" s="35">
        <v>0</v>
      </c>
      <c r="BN80" s="35">
        <v>0</v>
      </c>
      <c r="BO80" s="35">
        <v>0</v>
      </c>
      <c r="BP80" s="35">
        <v>0</v>
      </c>
      <c r="BQ80" s="35">
        <v>0</v>
      </c>
    </row>
    <row r="81" spans="1:69" x14ac:dyDescent="0.25">
      <c r="A81" s="35" t="s">
        <v>293</v>
      </c>
      <c r="B81" s="35" t="s">
        <v>52</v>
      </c>
      <c r="C81" s="35">
        <v>87465273</v>
      </c>
      <c r="D81" s="35" t="s">
        <v>51</v>
      </c>
      <c r="E81" s="35" t="s">
        <v>594</v>
      </c>
      <c r="F81" s="35" t="s">
        <v>47</v>
      </c>
      <c r="G81" s="67">
        <v>500</v>
      </c>
      <c r="H81" s="67">
        <v>0</v>
      </c>
      <c r="I81" s="67">
        <v>500</v>
      </c>
      <c r="J81" s="35">
        <v>0</v>
      </c>
      <c r="K81" s="35">
        <v>0</v>
      </c>
      <c r="L81" s="35">
        <v>0</v>
      </c>
      <c r="M81" s="35">
        <v>0</v>
      </c>
      <c r="N81" s="35">
        <v>2</v>
      </c>
      <c r="O81" s="35">
        <v>6</v>
      </c>
      <c r="P81" s="35">
        <v>8</v>
      </c>
      <c r="Q81" s="35">
        <v>0.25</v>
      </c>
      <c r="R81" s="35">
        <v>0</v>
      </c>
      <c r="S81" s="35">
        <v>0</v>
      </c>
      <c r="T81" s="35">
        <v>0</v>
      </c>
      <c r="U81" s="35">
        <v>0</v>
      </c>
      <c r="V81" s="35">
        <v>0</v>
      </c>
      <c r="W81" s="35">
        <v>0</v>
      </c>
      <c r="X81" s="35">
        <v>0</v>
      </c>
      <c r="Y81" s="35">
        <v>0</v>
      </c>
      <c r="Z81" s="35">
        <v>0</v>
      </c>
      <c r="AA81" s="35">
        <v>0</v>
      </c>
      <c r="AB81" s="35">
        <v>0</v>
      </c>
      <c r="AC81" s="35">
        <v>0</v>
      </c>
      <c r="AD81" s="35">
        <v>0</v>
      </c>
      <c r="AE81" s="35">
        <v>0</v>
      </c>
      <c r="AF81" s="35">
        <v>0</v>
      </c>
      <c r="AG81" s="35">
        <v>0</v>
      </c>
      <c r="AH81" s="35">
        <v>0</v>
      </c>
      <c r="AI81" s="35">
        <v>0</v>
      </c>
      <c r="AJ81" s="35">
        <v>0</v>
      </c>
      <c r="AK81" s="35">
        <v>0</v>
      </c>
      <c r="AL81" s="35">
        <v>0</v>
      </c>
      <c r="AM81" s="35">
        <v>0</v>
      </c>
      <c r="AN81" s="35">
        <v>0</v>
      </c>
      <c r="AO81" s="35">
        <v>0</v>
      </c>
      <c r="AP81" s="35">
        <v>0</v>
      </c>
      <c r="AQ81" s="35">
        <v>0</v>
      </c>
      <c r="AR81" s="35">
        <v>0</v>
      </c>
      <c r="AS81" s="35">
        <v>0</v>
      </c>
      <c r="AT81" s="35">
        <v>2</v>
      </c>
      <c r="AU81" s="35">
        <v>6</v>
      </c>
      <c r="AV81" s="35">
        <v>156</v>
      </c>
      <c r="AW81" s="35">
        <v>9</v>
      </c>
      <c r="AX81" s="35">
        <v>9</v>
      </c>
      <c r="AY81" s="35">
        <v>232</v>
      </c>
      <c r="AZ81" s="35">
        <v>252</v>
      </c>
      <c r="BA81" s="35" t="s">
        <v>1475</v>
      </c>
      <c r="BB81" s="35" t="s">
        <v>595</v>
      </c>
      <c r="BC81" s="67">
        <v>0</v>
      </c>
      <c r="BD81" s="35">
        <v>0</v>
      </c>
      <c r="BE81" s="35">
        <v>0</v>
      </c>
      <c r="BF81" s="35">
        <v>0</v>
      </c>
      <c r="BG81" s="35">
        <v>0</v>
      </c>
      <c r="BH81" s="35">
        <v>0</v>
      </c>
      <c r="BI81" s="35">
        <v>0</v>
      </c>
      <c r="BJ81" s="35">
        <v>0</v>
      </c>
      <c r="BK81" s="35">
        <v>0</v>
      </c>
      <c r="BL81" s="35">
        <v>0</v>
      </c>
      <c r="BM81" s="35">
        <v>2</v>
      </c>
      <c r="BN81" s="35">
        <v>0</v>
      </c>
      <c r="BO81" s="35">
        <v>2</v>
      </c>
      <c r="BP81" s="35">
        <v>6</v>
      </c>
      <c r="BQ81" s="35">
        <v>0</v>
      </c>
    </row>
    <row r="82" spans="1:69" x14ac:dyDescent="0.25">
      <c r="A82" s="35" t="s">
        <v>293</v>
      </c>
      <c r="B82" s="35" t="s">
        <v>53</v>
      </c>
      <c r="C82" s="35">
        <v>87465272</v>
      </c>
      <c r="D82" s="35" t="s">
        <v>51</v>
      </c>
      <c r="E82" s="35" t="s">
        <v>579</v>
      </c>
      <c r="F82" s="35" t="s">
        <v>47</v>
      </c>
      <c r="G82" s="67">
        <v>500</v>
      </c>
      <c r="H82" s="67">
        <v>-11</v>
      </c>
      <c r="I82" s="67">
        <v>489</v>
      </c>
      <c r="J82" s="35">
        <v>0</v>
      </c>
      <c r="K82" s="35">
        <v>0</v>
      </c>
      <c r="L82" s="35">
        <v>0</v>
      </c>
      <c r="M82" s="35">
        <v>0</v>
      </c>
      <c r="N82" s="35">
        <v>0</v>
      </c>
      <c r="O82" s="35">
        <v>5</v>
      </c>
      <c r="P82" s="35">
        <v>5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5">
        <v>0</v>
      </c>
      <c r="W82" s="35">
        <v>0</v>
      </c>
      <c r="X82" s="35">
        <v>0</v>
      </c>
      <c r="Y82" s="35">
        <v>0</v>
      </c>
      <c r="Z82" s="35">
        <v>0</v>
      </c>
      <c r="AA82" s="35">
        <v>0</v>
      </c>
      <c r="AB82" s="35">
        <v>0</v>
      </c>
      <c r="AC82" s="35">
        <v>0</v>
      </c>
      <c r="AD82" s="35">
        <v>0</v>
      </c>
      <c r="AE82" s="35">
        <v>0</v>
      </c>
      <c r="AF82" s="35">
        <v>0</v>
      </c>
      <c r="AG82" s="35">
        <v>0</v>
      </c>
      <c r="AH82" s="35">
        <v>0</v>
      </c>
      <c r="AI82" s="35">
        <v>0</v>
      </c>
      <c r="AJ82" s="35">
        <v>0</v>
      </c>
      <c r="AK82" s="35">
        <v>0</v>
      </c>
      <c r="AL82" s="35">
        <v>0</v>
      </c>
      <c r="AM82" s="35">
        <v>0</v>
      </c>
      <c r="AN82" s="35">
        <v>0</v>
      </c>
      <c r="AO82" s="35">
        <v>0</v>
      </c>
      <c r="AP82" s="35">
        <v>0</v>
      </c>
      <c r="AQ82" s="35">
        <v>0</v>
      </c>
      <c r="AR82" s="35">
        <v>0</v>
      </c>
      <c r="AS82" s="35">
        <v>0</v>
      </c>
      <c r="AT82" s="35">
        <v>0</v>
      </c>
      <c r="AU82" s="35">
        <v>23</v>
      </c>
      <c r="AV82" s="35">
        <v>382</v>
      </c>
      <c r="AW82" s="35">
        <v>9</v>
      </c>
      <c r="AX82" s="35">
        <v>23</v>
      </c>
      <c r="AY82" s="35">
        <v>232</v>
      </c>
      <c r="AZ82" s="35">
        <v>252</v>
      </c>
      <c r="BA82" s="35" t="s">
        <v>1010</v>
      </c>
      <c r="BB82" s="35" t="s">
        <v>580</v>
      </c>
      <c r="BC82" s="67">
        <v>-11</v>
      </c>
      <c r="BD82" s="35">
        <v>0</v>
      </c>
      <c r="BE82" s="35">
        <v>-11</v>
      </c>
      <c r="BF82" s="35">
        <v>0</v>
      </c>
      <c r="BG82" s="35">
        <v>0</v>
      </c>
      <c r="BH82" s="35">
        <v>0</v>
      </c>
      <c r="BI82" s="35">
        <v>0</v>
      </c>
      <c r="BJ82" s="35">
        <v>0</v>
      </c>
      <c r="BK82" s="35">
        <v>0</v>
      </c>
      <c r="BL82" s="35">
        <v>0</v>
      </c>
      <c r="BM82" s="35">
        <v>0</v>
      </c>
      <c r="BN82" s="35">
        <v>0</v>
      </c>
      <c r="BO82" s="35">
        <v>0</v>
      </c>
      <c r="BP82" s="35">
        <v>5</v>
      </c>
      <c r="BQ82" s="35">
        <v>0</v>
      </c>
    </row>
    <row r="83" spans="1:69" x14ac:dyDescent="0.25">
      <c r="A83" s="35" t="s">
        <v>293</v>
      </c>
      <c r="B83" s="35" t="s">
        <v>1476</v>
      </c>
      <c r="C83" s="35">
        <v>97094052</v>
      </c>
      <c r="D83" s="35" t="s">
        <v>1477</v>
      </c>
      <c r="E83" s="35" t="s">
        <v>883</v>
      </c>
      <c r="F83" s="35" t="s">
        <v>1397</v>
      </c>
      <c r="G83" s="67">
        <v>1489</v>
      </c>
      <c r="H83" s="67">
        <v>25.625</v>
      </c>
      <c r="I83" s="67">
        <v>1515</v>
      </c>
      <c r="J83" s="35">
        <v>0</v>
      </c>
      <c r="K83" s="35">
        <v>0</v>
      </c>
      <c r="L83" s="35">
        <v>0</v>
      </c>
      <c r="M83" s="35">
        <v>0</v>
      </c>
      <c r="N83" s="35">
        <v>0</v>
      </c>
      <c r="O83" s="35">
        <v>0</v>
      </c>
      <c r="P83" s="35">
        <v>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35">
        <v>0</v>
      </c>
      <c r="W83" s="35">
        <v>0</v>
      </c>
      <c r="X83" s="35">
        <v>0</v>
      </c>
      <c r="Y83" s="35">
        <v>0</v>
      </c>
      <c r="Z83" s="35">
        <v>0</v>
      </c>
      <c r="AA83" s="35">
        <v>0</v>
      </c>
      <c r="AB83" s="35">
        <v>0</v>
      </c>
      <c r="AC83" s="35">
        <v>0</v>
      </c>
      <c r="AD83" s="35">
        <v>0</v>
      </c>
      <c r="AE83" s="35">
        <v>0</v>
      </c>
      <c r="AF83" s="35">
        <v>0</v>
      </c>
      <c r="AG83" s="35">
        <v>0</v>
      </c>
      <c r="AH83" s="35">
        <v>0</v>
      </c>
      <c r="AI83" s="35">
        <v>0</v>
      </c>
      <c r="AJ83" s="35">
        <v>0</v>
      </c>
      <c r="AK83" s="35">
        <v>0</v>
      </c>
      <c r="AL83" s="35">
        <v>9</v>
      </c>
      <c r="AM83" s="35">
        <v>1</v>
      </c>
      <c r="AN83" s="35">
        <v>10</v>
      </c>
      <c r="AO83" s="35">
        <v>0.9</v>
      </c>
      <c r="AP83" s="35">
        <v>0</v>
      </c>
      <c r="AQ83" s="35">
        <v>0</v>
      </c>
      <c r="AR83" s="35">
        <v>0</v>
      </c>
      <c r="AS83" s="35">
        <v>0</v>
      </c>
      <c r="AT83" s="35">
        <v>9</v>
      </c>
      <c r="AU83" s="35">
        <v>1</v>
      </c>
      <c r="AV83" s="35">
        <v>50</v>
      </c>
      <c r="AW83" s="35">
        <v>4</v>
      </c>
      <c r="AX83" s="35">
        <v>3</v>
      </c>
      <c r="AY83" s="35">
        <v>13</v>
      </c>
      <c r="AZ83" s="35">
        <v>10</v>
      </c>
      <c r="BA83" s="35" t="s">
        <v>1478</v>
      </c>
      <c r="BB83" s="35" t="s">
        <v>1479</v>
      </c>
      <c r="BC83" s="67">
        <v>25.625</v>
      </c>
      <c r="BD83" s="35">
        <v>0</v>
      </c>
      <c r="BE83" s="35">
        <v>0</v>
      </c>
      <c r="BF83" s="35">
        <v>0</v>
      </c>
      <c r="BG83" s="35">
        <v>0</v>
      </c>
      <c r="BH83" s="35">
        <v>0</v>
      </c>
      <c r="BI83" s="35">
        <v>0</v>
      </c>
      <c r="BJ83" s="35">
        <v>0</v>
      </c>
      <c r="BK83" s="35">
        <v>25.625</v>
      </c>
      <c r="BL83" s="35">
        <v>0</v>
      </c>
      <c r="BM83" s="35">
        <v>9</v>
      </c>
      <c r="BN83" s="35">
        <v>2</v>
      </c>
      <c r="BO83" s="35">
        <v>7</v>
      </c>
      <c r="BP83" s="35">
        <v>0</v>
      </c>
      <c r="BQ83" s="35">
        <v>1</v>
      </c>
    </row>
    <row r="84" spans="1:69" x14ac:dyDescent="0.25">
      <c r="A84" s="35" t="s">
        <v>293</v>
      </c>
      <c r="B84" s="35" t="s">
        <v>1480</v>
      </c>
      <c r="C84" s="35">
        <v>87416160</v>
      </c>
      <c r="D84" s="35" t="s">
        <v>1481</v>
      </c>
      <c r="E84" s="35" t="s">
        <v>1482</v>
      </c>
      <c r="F84" s="35" t="s">
        <v>188</v>
      </c>
      <c r="G84" s="67">
        <v>1267</v>
      </c>
      <c r="H84" s="67">
        <v>24.75</v>
      </c>
      <c r="I84" s="67">
        <v>1292</v>
      </c>
      <c r="J84" s="35">
        <v>0</v>
      </c>
      <c r="K84" s="35">
        <v>0</v>
      </c>
      <c r="L84" s="35">
        <v>0</v>
      </c>
      <c r="M84" s="35">
        <v>0</v>
      </c>
      <c r="N84" s="35">
        <v>0</v>
      </c>
      <c r="O84" s="35">
        <v>0</v>
      </c>
      <c r="P84" s="35">
        <v>0</v>
      </c>
      <c r="Q84" s="35">
        <v>0</v>
      </c>
      <c r="R84" s="35">
        <v>0</v>
      </c>
      <c r="S84" s="35">
        <v>0</v>
      </c>
      <c r="T84" s="35">
        <v>0</v>
      </c>
      <c r="U84" s="35">
        <v>0</v>
      </c>
      <c r="V84" s="35">
        <v>0</v>
      </c>
      <c r="W84" s="35">
        <v>0</v>
      </c>
      <c r="X84" s="35">
        <v>0</v>
      </c>
      <c r="Y84" s="35">
        <v>0</v>
      </c>
      <c r="Z84" s="35">
        <v>0</v>
      </c>
      <c r="AA84" s="35">
        <v>0</v>
      </c>
      <c r="AB84" s="35">
        <v>0</v>
      </c>
      <c r="AC84" s="35">
        <v>0</v>
      </c>
      <c r="AD84" s="35">
        <v>0</v>
      </c>
      <c r="AE84" s="35">
        <v>0</v>
      </c>
      <c r="AF84" s="35">
        <v>0</v>
      </c>
      <c r="AG84" s="35">
        <v>0</v>
      </c>
      <c r="AH84" s="35">
        <v>0</v>
      </c>
      <c r="AI84" s="35">
        <v>0</v>
      </c>
      <c r="AJ84" s="35">
        <v>0</v>
      </c>
      <c r="AK84" s="35">
        <v>0</v>
      </c>
      <c r="AL84" s="35">
        <v>0</v>
      </c>
      <c r="AM84" s="35">
        <v>0</v>
      </c>
      <c r="AN84" s="35">
        <v>0</v>
      </c>
      <c r="AO84" s="35">
        <v>0</v>
      </c>
      <c r="AP84" s="35">
        <v>7</v>
      </c>
      <c r="AQ84" s="35">
        <v>3</v>
      </c>
      <c r="AR84" s="35">
        <v>10</v>
      </c>
      <c r="AS84" s="35">
        <v>0.7</v>
      </c>
      <c r="AT84" s="35">
        <v>7</v>
      </c>
      <c r="AU84" s="35">
        <v>15</v>
      </c>
      <c r="AV84" s="35">
        <v>52</v>
      </c>
      <c r="AW84" s="35">
        <v>8</v>
      </c>
      <c r="AX84" s="35">
        <v>7</v>
      </c>
      <c r="AY84" s="35">
        <v>30</v>
      </c>
      <c r="AZ84" s="35">
        <v>27</v>
      </c>
      <c r="BA84" s="35" t="s">
        <v>531</v>
      </c>
      <c r="BB84" s="35" t="s">
        <v>1483</v>
      </c>
      <c r="BC84" s="67">
        <v>24.75</v>
      </c>
      <c r="BD84" s="35">
        <v>0</v>
      </c>
      <c r="BE84" s="35">
        <v>0</v>
      </c>
      <c r="BF84" s="35">
        <v>0</v>
      </c>
      <c r="BG84" s="35">
        <v>0</v>
      </c>
      <c r="BH84" s="35">
        <v>0</v>
      </c>
      <c r="BI84" s="35">
        <v>0</v>
      </c>
      <c r="BJ84" s="35">
        <v>0</v>
      </c>
      <c r="BK84" s="35">
        <v>0</v>
      </c>
      <c r="BL84" s="35">
        <v>24.75</v>
      </c>
      <c r="BM84" s="35">
        <v>7</v>
      </c>
      <c r="BN84" s="35">
        <v>2</v>
      </c>
      <c r="BO84" s="35">
        <v>5</v>
      </c>
      <c r="BP84" s="35">
        <v>1</v>
      </c>
      <c r="BQ84" s="35">
        <v>2</v>
      </c>
    </row>
    <row r="85" spans="1:69" x14ac:dyDescent="0.25">
      <c r="A85" s="35" t="s">
        <v>293</v>
      </c>
      <c r="B85" s="35" t="s">
        <v>1484</v>
      </c>
      <c r="C85" s="35">
        <v>97095272</v>
      </c>
      <c r="D85" s="35" t="s">
        <v>1485</v>
      </c>
      <c r="E85" s="35" t="s">
        <v>1486</v>
      </c>
      <c r="F85" s="35" t="s">
        <v>188</v>
      </c>
      <c r="G85" s="67">
        <v>500</v>
      </c>
      <c r="H85" s="67">
        <v>0</v>
      </c>
      <c r="I85" s="67">
        <v>500</v>
      </c>
      <c r="J85" s="35">
        <v>0</v>
      </c>
      <c r="K85" s="35">
        <v>0</v>
      </c>
      <c r="L85" s="35">
        <v>0</v>
      </c>
      <c r="M85" s="35">
        <v>0</v>
      </c>
      <c r="N85" s="35">
        <v>0</v>
      </c>
      <c r="O85" s="35">
        <v>0</v>
      </c>
      <c r="P85" s="35">
        <v>0</v>
      </c>
      <c r="Q85" s="35">
        <v>0</v>
      </c>
      <c r="R85" s="35">
        <v>0</v>
      </c>
      <c r="S85" s="35">
        <v>0</v>
      </c>
      <c r="T85" s="35">
        <v>0</v>
      </c>
      <c r="U85" s="35">
        <v>0</v>
      </c>
      <c r="V85" s="35">
        <v>0</v>
      </c>
      <c r="W85" s="35">
        <v>0</v>
      </c>
      <c r="X85" s="35">
        <v>0</v>
      </c>
      <c r="Y85" s="35">
        <v>0</v>
      </c>
      <c r="Z85" s="35">
        <v>0</v>
      </c>
      <c r="AA85" s="35">
        <v>0</v>
      </c>
      <c r="AB85" s="35">
        <v>0</v>
      </c>
      <c r="AC85" s="35">
        <v>0</v>
      </c>
      <c r="AD85" s="35">
        <v>0</v>
      </c>
      <c r="AE85" s="35">
        <v>0</v>
      </c>
      <c r="AF85" s="35">
        <v>0</v>
      </c>
      <c r="AG85" s="35">
        <v>0</v>
      </c>
      <c r="AH85" s="35">
        <v>0</v>
      </c>
      <c r="AI85" s="35">
        <v>0</v>
      </c>
      <c r="AJ85" s="35">
        <v>0</v>
      </c>
      <c r="AK85" s="35">
        <v>0</v>
      </c>
      <c r="AL85" s="35">
        <v>0</v>
      </c>
      <c r="AM85" s="35">
        <v>0</v>
      </c>
      <c r="AN85" s="35">
        <v>0</v>
      </c>
      <c r="AO85" s="35">
        <v>0</v>
      </c>
      <c r="AP85" s="35">
        <v>0</v>
      </c>
      <c r="AQ85" s="35">
        <v>0</v>
      </c>
      <c r="AR85" s="35">
        <v>0</v>
      </c>
      <c r="AS85" s="35">
        <v>0</v>
      </c>
      <c r="AT85" s="35">
        <v>0</v>
      </c>
      <c r="AU85" s="35">
        <v>35</v>
      </c>
      <c r="AV85" s="35">
        <v>156</v>
      </c>
      <c r="AW85" s="35">
        <v>43</v>
      </c>
      <c r="AX85" s="35">
        <v>47</v>
      </c>
      <c r="AY85" s="35">
        <v>232</v>
      </c>
      <c r="AZ85" s="35">
        <v>252</v>
      </c>
      <c r="BA85" s="35" t="s">
        <v>1366</v>
      </c>
      <c r="BB85" s="35" t="s">
        <v>1487</v>
      </c>
      <c r="BC85" s="67">
        <v>0</v>
      </c>
      <c r="BD85" s="35">
        <v>0</v>
      </c>
      <c r="BE85" s="35">
        <v>0</v>
      </c>
      <c r="BF85" s="35">
        <v>0</v>
      </c>
      <c r="BG85" s="35">
        <v>0</v>
      </c>
      <c r="BH85" s="35">
        <v>0</v>
      </c>
      <c r="BI85" s="35">
        <v>0</v>
      </c>
      <c r="BJ85" s="35">
        <v>0</v>
      </c>
      <c r="BK85" s="35">
        <v>0</v>
      </c>
      <c r="BL85" s="35">
        <v>0</v>
      </c>
      <c r="BM85" s="35">
        <v>0</v>
      </c>
      <c r="BN85" s="35">
        <v>0</v>
      </c>
      <c r="BO85" s="35">
        <v>0</v>
      </c>
      <c r="BP85" s="35">
        <v>0</v>
      </c>
      <c r="BQ85" s="35">
        <v>0</v>
      </c>
    </row>
    <row r="86" spans="1:69" x14ac:dyDescent="0.25">
      <c r="A86" s="35" t="s">
        <v>293</v>
      </c>
      <c r="B86" s="35" t="s">
        <v>1488</v>
      </c>
      <c r="C86" s="35">
        <v>97095882</v>
      </c>
      <c r="D86" s="35" t="s">
        <v>1489</v>
      </c>
      <c r="E86" s="35" t="s">
        <v>883</v>
      </c>
      <c r="F86" s="35" t="s">
        <v>241</v>
      </c>
      <c r="G86" s="67">
        <v>500</v>
      </c>
      <c r="H86" s="67">
        <v>0</v>
      </c>
      <c r="I86" s="67">
        <v>500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  <c r="Z86" s="35">
        <v>0</v>
      </c>
      <c r="AA86" s="35">
        <v>0</v>
      </c>
      <c r="AB86" s="35">
        <v>0</v>
      </c>
      <c r="AC86" s="35">
        <v>0</v>
      </c>
      <c r="AD86" s="35">
        <v>0</v>
      </c>
      <c r="AE86" s="35">
        <v>0</v>
      </c>
      <c r="AF86" s="35">
        <v>0</v>
      </c>
      <c r="AG86" s="35">
        <v>0</v>
      </c>
      <c r="AH86" s="35">
        <v>0</v>
      </c>
      <c r="AI86" s="35">
        <v>0</v>
      </c>
      <c r="AJ86" s="35">
        <v>0</v>
      </c>
      <c r="AK86" s="35">
        <v>0</v>
      </c>
      <c r="AL86" s="35">
        <v>0</v>
      </c>
      <c r="AM86" s="35">
        <v>0</v>
      </c>
      <c r="AN86" s="35">
        <v>0</v>
      </c>
      <c r="AO86" s="35">
        <v>0</v>
      </c>
      <c r="AP86" s="35">
        <v>0</v>
      </c>
      <c r="AQ86" s="35">
        <v>0</v>
      </c>
      <c r="AR86" s="35">
        <v>0</v>
      </c>
      <c r="AS86" s="35">
        <v>0</v>
      </c>
      <c r="AT86" s="35">
        <v>0</v>
      </c>
      <c r="AU86" s="35">
        <v>2</v>
      </c>
      <c r="AV86" s="35">
        <v>156</v>
      </c>
      <c r="AW86" s="35">
        <v>2</v>
      </c>
      <c r="AX86" s="35">
        <v>2</v>
      </c>
      <c r="AY86" s="35">
        <v>232</v>
      </c>
      <c r="AZ86" s="35">
        <v>252</v>
      </c>
      <c r="BA86" s="35" t="s">
        <v>1414</v>
      </c>
      <c r="BB86" s="35" t="s">
        <v>1490</v>
      </c>
      <c r="BC86" s="67">
        <v>0</v>
      </c>
      <c r="BD86" s="35">
        <v>0</v>
      </c>
      <c r="BE86" s="35">
        <v>0</v>
      </c>
      <c r="BF86" s="35">
        <v>0</v>
      </c>
      <c r="BG86" s="35">
        <v>0</v>
      </c>
      <c r="BH86" s="35">
        <v>0</v>
      </c>
      <c r="BI86" s="35">
        <v>0</v>
      </c>
      <c r="BJ86" s="35">
        <v>0</v>
      </c>
      <c r="BK86" s="35">
        <v>0</v>
      </c>
      <c r="BL86" s="35">
        <v>0</v>
      </c>
      <c r="BM86" s="35">
        <v>0</v>
      </c>
      <c r="BN86" s="35">
        <v>0</v>
      </c>
      <c r="BO86" s="35">
        <v>0</v>
      </c>
      <c r="BP86" s="35">
        <v>0</v>
      </c>
      <c r="BQ86" s="35">
        <v>0</v>
      </c>
    </row>
    <row r="87" spans="1:69" x14ac:dyDescent="0.25">
      <c r="A87" s="35" t="s">
        <v>293</v>
      </c>
      <c r="B87" s="35" t="s">
        <v>792</v>
      </c>
      <c r="C87" s="35">
        <v>97079833</v>
      </c>
      <c r="D87" s="35" t="s">
        <v>737</v>
      </c>
      <c r="E87" s="35" t="s">
        <v>663</v>
      </c>
      <c r="F87" s="35" t="s">
        <v>241</v>
      </c>
      <c r="G87" s="67">
        <v>500</v>
      </c>
      <c r="H87" s="67">
        <v>0</v>
      </c>
      <c r="I87" s="67">
        <v>500</v>
      </c>
      <c r="J87" s="35">
        <v>0</v>
      </c>
      <c r="K87" s="35">
        <v>0</v>
      </c>
      <c r="L87" s="35">
        <v>0</v>
      </c>
      <c r="M87" s="35">
        <v>0</v>
      </c>
      <c r="N87" s="35">
        <v>0</v>
      </c>
      <c r="O87" s="35">
        <v>0</v>
      </c>
      <c r="P87" s="35">
        <v>0</v>
      </c>
      <c r="Q87" s="35">
        <v>0</v>
      </c>
      <c r="R87" s="35">
        <v>0</v>
      </c>
      <c r="S87" s="35">
        <v>0</v>
      </c>
      <c r="T87" s="35">
        <v>0</v>
      </c>
      <c r="U87" s="35">
        <v>0</v>
      </c>
      <c r="V87" s="35">
        <v>0</v>
      </c>
      <c r="W87" s="35">
        <v>0</v>
      </c>
      <c r="X87" s="35">
        <v>0</v>
      </c>
      <c r="Y87" s="35">
        <v>0</v>
      </c>
      <c r="Z87" s="35">
        <v>0</v>
      </c>
      <c r="AA87" s="35">
        <v>0</v>
      </c>
      <c r="AB87" s="35">
        <v>0</v>
      </c>
      <c r="AC87" s="35">
        <v>0</v>
      </c>
      <c r="AD87" s="35">
        <v>0</v>
      </c>
      <c r="AE87" s="35">
        <v>0</v>
      </c>
      <c r="AF87" s="35">
        <v>0</v>
      </c>
      <c r="AG87" s="35">
        <v>0</v>
      </c>
      <c r="AH87" s="35">
        <v>0</v>
      </c>
      <c r="AI87" s="35">
        <v>0</v>
      </c>
      <c r="AJ87" s="35">
        <v>0</v>
      </c>
      <c r="AK87" s="35">
        <v>0</v>
      </c>
      <c r="AL87" s="35">
        <v>0</v>
      </c>
      <c r="AM87" s="35">
        <v>0</v>
      </c>
      <c r="AN87" s="35">
        <v>0</v>
      </c>
      <c r="AO87" s="35">
        <v>0</v>
      </c>
      <c r="AP87" s="35">
        <v>0</v>
      </c>
      <c r="AQ87" s="35">
        <v>0</v>
      </c>
      <c r="AR87" s="35">
        <v>0</v>
      </c>
      <c r="AS87" s="35">
        <v>0</v>
      </c>
      <c r="AT87" s="35">
        <v>0</v>
      </c>
      <c r="AU87" s="35">
        <v>2</v>
      </c>
      <c r="AV87" s="35">
        <v>156</v>
      </c>
      <c r="AW87" s="35">
        <v>2</v>
      </c>
      <c r="AX87" s="35">
        <v>2</v>
      </c>
      <c r="AY87" s="35">
        <v>232</v>
      </c>
      <c r="AZ87" s="35">
        <v>252</v>
      </c>
      <c r="BA87" s="35" t="s">
        <v>1414</v>
      </c>
      <c r="BB87" s="35" t="s">
        <v>793</v>
      </c>
      <c r="BC87" s="67">
        <v>0</v>
      </c>
      <c r="BD87" s="35">
        <v>0</v>
      </c>
      <c r="BE87" s="35">
        <v>0</v>
      </c>
      <c r="BF87" s="35">
        <v>0</v>
      </c>
      <c r="BG87" s="35">
        <v>0</v>
      </c>
      <c r="BH87" s="35">
        <v>0</v>
      </c>
      <c r="BI87" s="35">
        <v>0</v>
      </c>
      <c r="BJ87" s="35">
        <v>0</v>
      </c>
      <c r="BK87" s="35">
        <v>0</v>
      </c>
      <c r="BL87" s="35">
        <v>0</v>
      </c>
      <c r="BM87" s="35">
        <v>0</v>
      </c>
      <c r="BN87" s="35">
        <v>0</v>
      </c>
      <c r="BO87" s="35">
        <v>0</v>
      </c>
      <c r="BP87" s="35">
        <v>0</v>
      </c>
      <c r="BQ87" s="35">
        <v>0</v>
      </c>
    </row>
    <row r="88" spans="1:69" x14ac:dyDescent="0.25">
      <c r="A88" s="35" t="s">
        <v>293</v>
      </c>
      <c r="B88" s="35" t="s">
        <v>1491</v>
      </c>
      <c r="C88" s="35">
        <v>97093555</v>
      </c>
      <c r="D88" s="35" t="s">
        <v>1492</v>
      </c>
      <c r="E88" s="35" t="s">
        <v>1493</v>
      </c>
      <c r="F88" s="35" t="s">
        <v>234</v>
      </c>
      <c r="G88" s="67">
        <v>500</v>
      </c>
      <c r="H88" s="67">
        <v>-13</v>
      </c>
      <c r="I88" s="67">
        <v>487</v>
      </c>
      <c r="J88" s="35">
        <v>0</v>
      </c>
      <c r="K88" s="35">
        <v>0</v>
      </c>
      <c r="L88" s="35">
        <v>0</v>
      </c>
      <c r="M88" s="35">
        <v>0</v>
      </c>
      <c r="N88" s="35">
        <v>0</v>
      </c>
      <c r="O88" s="35">
        <v>3</v>
      </c>
      <c r="P88" s="35">
        <v>3</v>
      </c>
      <c r="Q88" s="35">
        <v>0</v>
      </c>
      <c r="R88" s="35">
        <v>0</v>
      </c>
      <c r="S88" s="35">
        <v>0</v>
      </c>
      <c r="T88" s="35">
        <v>0</v>
      </c>
      <c r="U88" s="35">
        <v>0</v>
      </c>
      <c r="V88" s="35">
        <v>0</v>
      </c>
      <c r="W88" s="35">
        <v>0</v>
      </c>
      <c r="X88" s="35">
        <v>0</v>
      </c>
      <c r="Y88" s="35">
        <v>0</v>
      </c>
      <c r="Z88" s="35">
        <v>0</v>
      </c>
      <c r="AA88" s="35">
        <v>0</v>
      </c>
      <c r="AB88" s="35">
        <v>0</v>
      </c>
      <c r="AC88" s="35">
        <v>0</v>
      </c>
      <c r="AD88" s="35">
        <v>0</v>
      </c>
      <c r="AE88" s="35">
        <v>0</v>
      </c>
      <c r="AF88" s="35">
        <v>0</v>
      </c>
      <c r="AG88" s="35">
        <v>0</v>
      </c>
      <c r="AH88" s="35">
        <v>0</v>
      </c>
      <c r="AI88" s="35">
        <v>0</v>
      </c>
      <c r="AJ88" s="35">
        <v>0</v>
      </c>
      <c r="AK88" s="35">
        <v>0</v>
      </c>
      <c r="AL88" s="35">
        <v>0</v>
      </c>
      <c r="AM88" s="35">
        <v>0</v>
      </c>
      <c r="AN88" s="35">
        <v>0</v>
      </c>
      <c r="AO88" s="35">
        <v>0</v>
      </c>
      <c r="AP88" s="35">
        <v>0</v>
      </c>
      <c r="AQ88" s="35">
        <v>0</v>
      </c>
      <c r="AR88" s="35">
        <v>0</v>
      </c>
      <c r="AS88" s="35">
        <v>0</v>
      </c>
      <c r="AT88" s="35">
        <v>0</v>
      </c>
      <c r="AU88" s="35">
        <v>8</v>
      </c>
      <c r="AV88" s="35">
        <v>390</v>
      </c>
      <c r="AW88" s="35">
        <v>2</v>
      </c>
      <c r="AX88" s="35">
        <v>9</v>
      </c>
      <c r="AY88" s="35">
        <v>232</v>
      </c>
      <c r="AZ88" s="35">
        <v>252</v>
      </c>
      <c r="BA88" s="35" t="s">
        <v>1494</v>
      </c>
      <c r="BB88" s="35" t="s">
        <v>1495</v>
      </c>
      <c r="BC88" s="67">
        <v>-13</v>
      </c>
      <c r="BD88" s="35">
        <v>0</v>
      </c>
      <c r="BE88" s="35">
        <v>-13</v>
      </c>
      <c r="BF88" s="35">
        <v>0</v>
      </c>
      <c r="BG88" s="35">
        <v>0</v>
      </c>
      <c r="BH88" s="35">
        <v>0</v>
      </c>
      <c r="BI88" s="35">
        <v>0</v>
      </c>
      <c r="BJ88" s="35">
        <v>0</v>
      </c>
      <c r="BK88" s="35">
        <v>0</v>
      </c>
      <c r="BL88" s="35">
        <v>0</v>
      </c>
      <c r="BM88" s="35">
        <v>0</v>
      </c>
      <c r="BN88" s="35">
        <v>0</v>
      </c>
      <c r="BO88" s="35">
        <v>0</v>
      </c>
      <c r="BP88" s="35">
        <v>3</v>
      </c>
      <c r="BQ88" s="35">
        <v>0</v>
      </c>
    </row>
    <row r="89" spans="1:69" x14ac:dyDescent="0.25">
      <c r="A89" s="35" t="s">
        <v>293</v>
      </c>
      <c r="B89" s="35" t="s">
        <v>1496</v>
      </c>
      <c r="C89" s="35">
        <v>97096461</v>
      </c>
      <c r="D89" s="35" t="s">
        <v>1497</v>
      </c>
      <c r="E89" s="35" t="s">
        <v>1498</v>
      </c>
      <c r="F89" s="35" t="s">
        <v>1397</v>
      </c>
      <c r="G89" s="67">
        <v>1036</v>
      </c>
      <c r="H89" s="67">
        <v>6.25</v>
      </c>
      <c r="I89" s="67">
        <v>1042</v>
      </c>
      <c r="J89" s="35">
        <v>0</v>
      </c>
      <c r="K89" s="35">
        <v>0</v>
      </c>
      <c r="L89" s="35">
        <v>0</v>
      </c>
      <c r="M89" s="35">
        <v>0</v>
      </c>
      <c r="N89" s="35">
        <v>0</v>
      </c>
      <c r="O89" s="35">
        <v>0</v>
      </c>
      <c r="P89" s="35">
        <v>0</v>
      </c>
      <c r="Q89" s="35">
        <v>0</v>
      </c>
      <c r="R89" s="35">
        <v>0</v>
      </c>
      <c r="S89" s="35">
        <v>0</v>
      </c>
      <c r="T89" s="35">
        <v>0</v>
      </c>
      <c r="U89" s="35">
        <v>0</v>
      </c>
      <c r="V89" s="35">
        <v>0</v>
      </c>
      <c r="W89" s="35">
        <v>0</v>
      </c>
      <c r="X89" s="35">
        <v>0</v>
      </c>
      <c r="Y89" s="35">
        <v>0</v>
      </c>
      <c r="Z89" s="35">
        <v>0</v>
      </c>
      <c r="AA89" s="35">
        <v>0</v>
      </c>
      <c r="AB89" s="35">
        <v>0</v>
      </c>
      <c r="AC89" s="35">
        <v>0</v>
      </c>
      <c r="AD89" s="35">
        <v>0</v>
      </c>
      <c r="AE89" s="35">
        <v>0</v>
      </c>
      <c r="AF89" s="35">
        <v>0</v>
      </c>
      <c r="AG89" s="35">
        <v>0</v>
      </c>
      <c r="AH89" s="35">
        <v>0</v>
      </c>
      <c r="AI89" s="35">
        <v>0</v>
      </c>
      <c r="AJ89" s="35">
        <v>0</v>
      </c>
      <c r="AK89" s="35">
        <v>0</v>
      </c>
      <c r="AL89" s="35">
        <v>2</v>
      </c>
      <c r="AM89" s="35">
        <v>0</v>
      </c>
      <c r="AN89" s="35">
        <v>2</v>
      </c>
      <c r="AO89" s="35">
        <v>1</v>
      </c>
      <c r="AP89" s="35">
        <v>0</v>
      </c>
      <c r="AQ89" s="35">
        <v>0</v>
      </c>
      <c r="AR89" s="35">
        <v>0</v>
      </c>
      <c r="AS89" s="35">
        <v>0</v>
      </c>
      <c r="AT89" s="35">
        <v>2</v>
      </c>
      <c r="AU89" s="35">
        <v>5</v>
      </c>
      <c r="AV89" s="35">
        <v>114</v>
      </c>
      <c r="AW89" s="35">
        <v>9</v>
      </c>
      <c r="AX89" s="35">
        <v>9</v>
      </c>
      <c r="AY89" s="35">
        <v>68</v>
      </c>
      <c r="AZ89" s="35">
        <v>67</v>
      </c>
      <c r="BA89" s="35" t="s">
        <v>1499</v>
      </c>
      <c r="BB89" s="35" t="s">
        <v>1500</v>
      </c>
      <c r="BC89" s="67">
        <v>6.25</v>
      </c>
      <c r="BD89" s="35">
        <v>0</v>
      </c>
      <c r="BE89" s="35">
        <v>0</v>
      </c>
      <c r="BF89" s="35">
        <v>0</v>
      </c>
      <c r="BG89" s="35">
        <v>0</v>
      </c>
      <c r="BH89" s="35">
        <v>0</v>
      </c>
      <c r="BI89" s="35">
        <v>0</v>
      </c>
      <c r="BJ89" s="35">
        <v>0</v>
      </c>
      <c r="BK89" s="35">
        <v>6.25</v>
      </c>
      <c r="BL89" s="35">
        <v>0</v>
      </c>
      <c r="BM89" s="35">
        <v>2</v>
      </c>
      <c r="BN89" s="35">
        <v>0</v>
      </c>
      <c r="BO89" s="35">
        <v>2</v>
      </c>
      <c r="BP89" s="35">
        <v>0</v>
      </c>
      <c r="BQ89" s="35">
        <v>0</v>
      </c>
    </row>
    <row r="90" spans="1:69" x14ac:dyDescent="0.25">
      <c r="A90" s="35" t="s">
        <v>293</v>
      </c>
      <c r="B90" s="35" t="s">
        <v>469</v>
      </c>
      <c r="C90" s="35">
        <v>87425127</v>
      </c>
      <c r="D90" s="35" t="s">
        <v>470</v>
      </c>
      <c r="E90" s="35" t="s">
        <v>665</v>
      </c>
      <c r="F90" s="35" t="s">
        <v>140</v>
      </c>
      <c r="G90" s="67">
        <v>815</v>
      </c>
      <c r="H90" s="67">
        <v>-4.5</v>
      </c>
      <c r="I90" s="67">
        <v>811</v>
      </c>
      <c r="J90" s="35">
        <v>0</v>
      </c>
      <c r="K90" s="35">
        <v>0</v>
      </c>
      <c r="L90" s="35">
        <v>0</v>
      </c>
      <c r="M90" s="35">
        <v>0</v>
      </c>
      <c r="N90" s="35">
        <v>2</v>
      </c>
      <c r="O90" s="35">
        <v>10</v>
      </c>
      <c r="P90" s="35">
        <v>12</v>
      </c>
      <c r="Q90" s="35">
        <v>0.16666666666666666</v>
      </c>
      <c r="R90" s="35">
        <v>0</v>
      </c>
      <c r="S90" s="35">
        <v>0</v>
      </c>
      <c r="T90" s="35">
        <v>0</v>
      </c>
      <c r="U90" s="35">
        <v>0</v>
      </c>
      <c r="V90" s="35">
        <v>0</v>
      </c>
      <c r="W90" s="35">
        <v>0</v>
      </c>
      <c r="X90" s="35">
        <v>0</v>
      </c>
      <c r="Y90" s="35">
        <v>0</v>
      </c>
      <c r="Z90" s="35">
        <v>0</v>
      </c>
      <c r="AA90" s="35">
        <v>0</v>
      </c>
      <c r="AB90" s="35">
        <v>0</v>
      </c>
      <c r="AC90" s="35">
        <v>0</v>
      </c>
      <c r="AD90" s="35">
        <v>0</v>
      </c>
      <c r="AE90" s="35">
        <v>0</v>
      </c>
      <c r="AF90" s="35">
        <v>0</v>
      </c>
      <c r="AG90" s="35">
        <v>0</v>
      </c>
      <c r="AH90" s="35">
        <v>0</v>
      </c>
      <c r="AI90" s="35">
        <v>0</v>
      </c>
      <c r="AJ90" s="35">
        <v>0</v>
      </c>
      <c r="AK90" s="35">
        <v>0</v>
      </c>
      <c r="AL90" s="35">
        <v>0</v>
      </c>
      <c r="AM90" s="35">
        <v>0</v>
      </c>
      <c r="AN90" s="35">
        <v>0</v>
      </c>
      <c r="AO90" s="35">
        <v>0</v>
      </c>
      <c r="AP90" s="35">
        <v>0</v>
      </c>
      <c r="AQ90" s="35">
        <v>0</v>
      </c>
      <c r="AR90" s="35">
        <v>0</v>
      </c>
      <c r="AS90" s="35">
        <v>0</v>
      </c>
      <c r="AT90" s="35">
        <v>2</v>
      </c>
      <c r="AU90" s="35">
        <v>19</v>
      </c>
      <c r="AV90" s="35">
        <v>349</v>
      </c>
      <c r="AW90" s="35">
        <v>13</v>
      </c>
      <c r="AX90" s="35">
        <v>13</v>
      </c>
      <c r="AY90" s="35">
        <v>119</v>
      </c>
      <c r="AZ90" s="35">
        <v>126</v>
      </c>
      <c r="BA90" s="35" t="s">
        <v>1310</v>
      </c>
      <c r="BB90" s="35" t="s">
        <v>471</v>
      </c>
      <c r="BC90" s="67">
        <v>-4.5</v>
      </c>
      <c r="BD90" s="35">
        <v>0</v>
      </c>
      <c r="BE90" s="35">
        <v>-4.5</v>
      </c>
      <c r="BF90" s="35">
        <v>0</v>
      </c>
      <c r="BG90" s="35">
        <v>0</v>
      </c>
      <c r="BH90" s="35">
        <v>0</v>
      </c>
      <c r="BI90" s="35">
        <v>0</v>
      </c>
      <c r="BJ90" s="35">
        <v>0</v>
      </c>
      <c r="BK90" s="35">
        <v>0</v>
      </c>
      <c r="BL90" s="35">
        <v>0</v>
      </c>
      <c r="BM90" s="35">
        <v>2</v>
      </c>
      <c r="BN90" s="35">
        <v>0</v>
      </c>
      <c r="BO90" s="35">
        <v>2</v>
      </c>
      <c r="BP90" s="35">
        <v>10</v>
      </c>
      <c r="BQ90" s="35">
        <v>0</v>
      </c>
    </row>
    <row r="91" spans="1:69" x14ac:dyDescent="0.25">
      <c r="A91" s="35" t="s">
        <v>293</v>
      </c>
      <c r="B91" s="35" t="s">
        <v>649</v>
      </c>
      <c r="C91" s="35">
        <v>87458320</v>
      </c>
      <c r="D91" s="35" t="s">
        <v>302</v>
      </c>
      <c r="E91" s="35" t="s">
        <v>514</v>
      </c>
      <c r="F91" s="35" t="s">
        <v>188</v>
      </c>
      <c r="G91" s="67">
        <v>524</v>
      </c>
      <c r="H91" s="67">
        <v>-16.375</v>
      </c>
      <c r="I91" s="67">
        <v>508</v>
      </c>
      <c r="J91" s="35">
        <v>0</v>
      </c>
      <c r="K91" s="35">
        <v>0</v>
      </c>
      <c r="L91" s="35">
        <v>0</v>
      </c>
      <c r="M91" s="35">
        <v>0</v>
      </c>
      <c r="N91" s="35">
        <v>0</v>
      </c>
      <c r="O91" s="35">
        <v>0</v>
      </c>
      <c r="P91" s="35">
        <v>0</v>
      </c>
      <c r="Q91" s="35">
        <v>0</v>
      </c>
      <c r="R91" s="35">
        <v>1</v>
      </c>
      <c r="S91" s="35">
        <v>5</v>
      </c>
      <c r="T91" s="35">
        <v>6</v>
      </c>
      <c r="U91" s="35">
        <v>0.16666666666666666</v>
      </c>
      <c r="V91" s="35">
        <v>0</v>
      </c>
      <c r="W91" s="35">
        <v>0</v>
      </c>
      <c r="X91" s="35">
        <v>0</v>
      </c>
      <c r="Y91" s="35">
        <v>0</v>
      </c>
      <c r="Z91" s="35">
        <v>0</v>
      </c>
      <c r="AA91" s="35">
        <v>0</v>
      </c>
      <c r="AB91" s="35">
        <v>0</v>
      </c>
      <c r="AC91" s="35">
        <v>0</v>
      </c>
      <c r="AD91" s="35">
        <v>0</v>
      </c>
      <c r="AE91" s="35">
        <v>0</v>
      </c>
      <c r="AF91" s="35">
        <v>0</v>
      </c>
      <c r="AG91" s="35">
        <v>0</v>
      </c>
      <c r="AH91" s="35">
        <v>0</v>
      </c>
      <c r="AI91" s="35">
        <v>0</v>
      </c>
      <c r="AJ91" s="35">
        <v>0</v>
      </c>
      <c r="AK91" s="35">
        <v>0</v>
      </c>
      <c r="AL91" s="35">
        <v>2</v>
      </c>
      <c r="AM91" s="35">
        <v>8</v>
      </c>
      <c r="AN91" s="35">
        <v>10</v>
      </c>
      <c r="AO91" s="35">
        <v>0.2</v>
      </c>
      <c r="AP91" s="35">
        <v>0</v>
      </c>
      <c r="AQ91" s="35">
        <v>0</v>
      </c>
      <c r="AR91" s="35">
        <v>0</v>
      </c>
      <c r="AS91" s="35">
        <v>0</v>
      </c>
      <c r="AT91" s="35">
        <v>3</v>
      </c>
      <c r="AU91" s="35">
        <v>73</v>
      </c>
      <c r="AV91" s="35">
        <v>403</v>
      </c>
      <c r="AW91" s="35">
        <v>39</v>
      </c>
      <c r="AX91" s="35">
        <v>43</v>
      </c>
      <c r="AY91" s="35">
        <v>218</v>
      </c>
      <c r="AZ91" s="35">
        <v>240</v>
      </c>
      <c r="BA91" s="35" t="s">
        <v>1369</v>
      </c>
      <c r="BB91" s="35" t="s">
        <v>515</v>
      </c>
      <c r="BC91" s="67">
        <v>-16.375</v>
      </c>
      <c r="BD91" s="35">
        <v>0</v>
      </c>
      <c r="BE91" s="35">
        <v>0</v>
      </c>
      <c r="BF91" s="35">
        <v>-4.5</v>
      </c>
      <c r="BG91" s="35">
        <v>0</v>
      </c>
      <c r="BH91" s="35">
        <v>0</v>
      </c>
      <c r="BI91" s="35">
        <v>0</v>
      </c>
      <c r="BJ91" s="35">
        <v>0</v>
      </c>
      <c r="BK91" s="35">
        <v>-11.875</v>
      </c>
      <c r="BL91" s="35">
        <v>0</v>
      </c>
      <c r="BM91" s="35">
        <v>2</v>
      </c>
      <c r="BN91" s="35">
        <v>0</v>
      </c>
      <c r="BO91" s="35">
        <v>3</v>
      </c>
      <c r="BP91" s="35">
        <v>13</v>
      </c>
      <c r="BQ91" s="35">
        <v>0</v>
      </c>
    </row>
    <row r="92" spans="1:69" x14ac:dyDescent="0.25">
      <c r="A92" s="35" t="s">
        <v>293</v>
      </c>
      <c r="B92" s="35" t="s">
        <v>1501</v>
      </c>
      <c r="C92" s="35">
        <v>87449633</v>
      </c>
      <c r="D92" s="35" t="s">
        <v>1502</v>
      </c>
      <c r="E92" s="35" t="s">
        <v>1053</v>
      </c>
      <c r="F92" s="35" t="s">
        <v>221</v>
      </c>
      <c r="G92" s="67">
        <v>500</v>
      </c>
      <c r="H92" s="67">
        <v>0</v>
      </c>
      <c r="I92" s="67">
        <v>500</v>
      </c>
      <c r="J92" s="35">
        <v>0</v>
      </c>
      <c r="K92" s="35">
        <v>0</v>
      </c>
      <c r="L92" s="35">
        <v>0</v>
      </c>
      <c r="M92" s="35">
        <v>0</v>
      </c>
      <c r="N92" s="35">
        <v>0</v>
      </c>
      <c r="O92" s="35">
        <v>0</v>
      </c>
      <c r="P92" s="35">
        <v>0</v>
      </c>
      <c r="Q92" s="35">
        <v>0</v>
      </c>
      <c r="R92" s="35">
        <v>0</v>
      </c>
      <c r="S92" s="35">
        <v>0</v>
      </c>
      <c r="T92" s="35">
        <v>0</v>
      </c>
      <c r="U92" s="35">
        <v>0</v>
      </c>
      <c r="V92" s="35">
        <v>0</v>
      </c>
      <c r="W92" s="35">
        <v>0</v>
      </c>
      <c r="X92" s="35">
        <v>0</v>
      </c>
      <c r="Y92" s="35">
        <v>0</v>
      </c>
      <c r="Z92" s="35">
        <v>0</v>
      </c>
      <c r="AA92" s="35">
        <v>0</v>
      </c>
      <c r="AB92" s="35">
        <v>0</v>
      </c>
      <c r="AC92" s="35">
        <v>0</v>
      </c>
      <c r="AD92" s="35">
        <v>0</v>
      </c>
      <c r="AE92" s="35">
        <v>0</v>
      </c>
      <c r="AF92" s="35">
        <v>0</v>
      </c>
      <c r="AG92" s="35">
        <v>0</v>
      </c>
      <c r="AH92" s="35">
        <v>0</v>
      </c>
      <c r="AI92" s="35">
        <v>0</v>
      </c>
      <c r="AJ92" s="35">
        <v>0</v>
      </c>
      <c r="AK92" s="35">
        <v>0</v>
      </c>
      <c r="AL92" s="35">
        <v>0</v>
      </c>
      <c r="AM92" s="35">
        <v>0</v>
      </c>
      <c r="AN92" s="35">
        <v>0</v>
      </c>
      <c r="AO92" s="35">
        <v>0</v>
      </c>
      <c r="AP92" s="35">
        <v>0</v>
      </c>
      <c r="AQ92" s="35">
        <v>0</v>
      </c>
      <c r="AR92" s="35">
        <v>0</v>
      </c>
      <c r="AS92" s="35">
        <v>0</v>
      </c>
      <c r="AT92" s="35">
        <v>0</v>
      </c>
      <c r="AU92" s="35">
        <v>5</v>
      </c>
      <c r="AV92" s="35">
        <v>156</v>
      </c>
      <c r="AW92" s="35">
        <v>10</v>
      </c>
      <c r="AX92" s="35">
        <v>10</v>
      </c>
      <c r="AY92" s="35">
        <v>232</v>
      </c>
      <c r="AZ92" s="35">
        <v>252</v>
      </c>
      <c r="BA92" s="35" t="s">
        <v>607</v>
      </c>
      <c r="BB92" s="35" t="s">
        <v>1503</v>
      </c>
      <c r="BC92" s="67">
        <v>0</v>
      </c>
      <c r="BD92" s="35">
        <v>0</v>
      </c>
      <c r="BE92" s="35">
        <v>0</v>
      </c>
      <c r="BF92" s="35">
        <v>0</v>
      </c>
      <c r="BG92" s="35">
        <v>0</v>
      </c>
      <c r="BH92" s="35">
        <v>0</v>
      </c>
      <c r="BI92" s="35">
        <v>0</v>
      </c>
      <c r="BJ92" s="35">
        <v>0</v>
      </c>
      <c r="BK92" s="35">
        <v>0</v>
      </c>
      <c r="BL92" s="35">
        <v>0</v>
      </c>
      <c r="BM92" s="35">
        <v>0</v>
      </c>
      <c r="BN92" s="35">
        <v>0</v>
      </c>
      <c r="BO92" s="35">
        <v>0</v>
      </c>
      <c r="BP92" s="35">
        <v>0</v>
      </c>
      <c r="BQ92" s="35">
        <v>0</v>
      </c>
    </row>
    <row r="93" spans="1:69" x14ac:dyDescent="0.25">
      <c r="A93" s="35" t="s">
        <v>293</v>
      </c>
      <c r="B93" s="35" t="s">
        <v>1504</v>
      </c>
      <c r="C93" s="35">
        <v>55343589</v>
      </c>
      <c r="D93" s="35" t="s">
        <v>1505</v>
      </c>
      <c r="E93" s="35" t="s">
        <v>499</v>
      </c>
      <c r="F93" s="35" t="s">
        <v>155</v>
      </c>
      <c r="G93" s="67">
        <v>500</v>
      </c>
      <c r="H93" s="67">
        <v>-5.5</v>
      </c>
      <c r="I93" s="67">
        <v>495</v>
      </c>
      <c r="J93" s="35">
        <v>0</v>
      </c>
      <c r="K93" s="35">
        <v>4</v>
      </c>
      <c r="L93" s="35">
        <v>4</v>
      </c>
      <c r="M93" s="35">
        <v>0</v>
      </c>
      <c r="N93" s="35">
        <v>0</v>
      </c>
      <c r="O93" s="35">
        <v>0</v>
      </c>
      <c r="P93" s="35">
        <v>0</v>
      </c>
      <c r="Q93" s="35">
        <v>0</v>
      </c>
      <c r="R93" s="35">
        <v>0</v>
      </c>
      <c r="S93" s="35">
        <v>0</v>
      </c>
      <c r="T93" s="35">
        <v>0</v>
      </c>
      <c r="U93" s="35">
        <v>0</v>
      </c>
      <c r="V93" s="35">
        <v>0</v>
      </c>
      <c r="W93" s="35">
        <v>0</v>
      </c>
      <c r="X93" s="35">
        <v>0</v>
      </c>
      <c r="Y93" s="35">
        <v>0</v>
      </c>
      <c r="Z93" s="35">
        <v>0</v>
      </c>
      <c r="AA93" s="35">
        <v>0</v>
      </c>
      <c r="AB93" s="35">
        <v>0</v>
      </c>
      <c r="AC93" s="35">
        <v>0</v>
      </c>
      <c r="AD93" s="35">
        <v>0</v>
      </c>
      <c r="AE93" s="35">
        <v>0</v>
      </c>
      <c r="AF93" s="35">
        <v>0</v>
      </c>
      <c r="AG93" s="35">
        <v>0</v>
      </c>
      <c r="AH93" s="35">
        <v>0</v>
      </c>
      <c r="AI93" s="35">
        <v>0</v>
      </c>
      <c r="AJ93" s="35">
        <v>0</v>
      </c>
      <c r="AK93" s="35">
        <v>0</v>
      </c>
      <c r="AL93" s="35">
        <v>0</v>
      </c>
      <c r="AM93" s="35">
        <v>0</v>
      </c>
      <c r="AN93" s="35">
        <v>0</v>
      </c>
      <c r="AO93" s="35">
        <v>0</v>
      </c>
      <c r="AP93" s="35">
        <v>0</v>
      </c>
      <c r="AQ93" s="35">
        <v>0</v>
      </c>
      <c r="AR93" s="35">
        <v>0</v>
      </c>
      <c r="AS93" s="35">
        <v>0</v>
      </c>
      <c r="AT93" s="35">
        <v>0</v>
      </c>
      <c r="AU93" s="35">
        <v>41</v>
      </c>
      <c r="AV93" s="35">
        <v>358</v>
      </c>
      <c r="AW93" s="35">
        <v>21</v>
      </c>
      <c r="AX93" s="35">
        <v>46</v>
      </c>
      <c r="AY93" s="35">
        <v>232</v>
      </c>
      <c r="AZ93" s="35">
        <v>252</v>
      </c>
      <c r="BA93" s="35" t="s">
        <v>1506</v>
      </c>
      <c r="BB93" s="35" t="s">
        <v>1507</v>
      </c>
      <c r="BC93" s="67">
        <v>-5.5</v>
      </c>
      <c r="BD93" s="35">
        <v>-5.5</v>
      </c>
      <c r="BE93" s="35">
        <v>0</v>
      </c>
      <c r="BF93" s="35">
        <v>0</v>
      </c>
      <c r="BG93" s="35">
        <v>0</v>
      </c>
      <c r="BH93" s="35">
        <v>0</v>
      </c>
      <c r="BI93" s="35">
        <v>0</v>
      </c>
      <c r="BJ93" s="35">
        <v>0</v>
      </c>
      <c r="BK93" s="35">
        <v>0</v>
      </c>
      <c r="BL93" s="35">
        <v>0</v>
      </c>
      <c r="BM93" s="35">
        <v>0</v>
      </c>
      <c r="BN93" s="35">
        <v>0</v>
      </c>
      <c r="BO93" s="35">
        <v>0</v>
      </c>
      <c r="BP93" s="35">
        <v>4</v>
      </c>
      <c r="BQ93" s="35">
        <v>0</v>
      </c>
    </row>
    <row r="94" spans="1:69" x14ac:dyDescent="0.25">
      <c r="A94" s="35" t="s">
        <v>293</v>
      </c>
      <c r="B94" s="35" t="s">
        <v>986</v>
      </c>
      <c r="C94" s="35">
        <v>97075812</v>
      </c>
      <c r="D94" s="35" t="s">
        <v>54</v>
      </c>
      <c r="E94" s="35" t="s">
        <v>882</v>
      </c>
      <c r="F94" s="35" t="s">
        <v>47</v>
      </c>
      <c r="G94" s="67">
        <v>500</v>
      </c>
      <c r="H94" s="67">
        <v>0</v>
      </c>
      <c r="I94" s="67">
        <v>500</v>
      </c>
      <c r="J94" s="35">
        <v>0</v>
      </c>
      <c r="K94" s="35">
        <v>0</v>
      </c>
      <c r="L94" s="35">
        <v>0</v>
      </c>
      <c r="M94" s="35">
        <v>0</v>
      </c>
      <c r="N94" s="35">
        <v>0</v>
      </c>
      <c r="O94" s="35">
        <v>0</v>
      </c>
      <c r="P94" s="35">
        <v>0</v>
      </c>
      <c r="Q94" s="35">
        <v>0</v>
      </c>
      <c r="R94" s="35">
        <v>0</v>
      </c>
      <c r="S94" s="35">
        <v>0</v>
      </c>
      <c r="T94" s="35">
        <v>0</v>
      </c>
      <c r="U94" s="35">
        <v>0</v>
      </c>
      <c r="V94" s="35">
        <v>0</v>
      </c>
      <c r="W94" s="35">
        <v>0</v>
      </c>
      <c r="X94" s="35">
        <v>0</v>
      </c>
      <c r="Y94" s="35">
        <v>0</v>
      </c>
      <c r="Z94" s="35">
        <v>0</v>
      </c>
      <c r="AA94" s="35">
        <v>0</v>
      </c>
      <c r="AB94" s="35">
        <v>0</v>
      </c>
      <c r="AC94" s="35">
        <v>0</v>
      </c>
      <c r="AD94" s="35">
        <v>0</v>
      </c>
      <c r="AE94" s="35">
        <v>0</v>
      </c>
      <c r="AF94" s="35">
        <v>0</v>
      </c>
      <c r="AG94" s="35">
        <v>0</v>
      </c>
      <c r="AH94" s="35">
        <v>0</v>
      </c>
      <c r="AI94" s="35">
        <v>0</v>
      </c>
      <c r="AJ94" s="35">
        <v>0</v>
      </c>
      <c r="AK94" s="35">
        <v>0</v>
      </c>
      <c r="AL94" s="35">
        <v>0</v>
      </c>
      <c r="AM94" s="35">
        <v>0</v>
      </c>
      <c r="AN94" s="35">
        <v>0</v>
      </c>
      <c r="AO94" s="35">
        <v>0</v>
      </c>
      <c r="AP94" s="35">
        <v>0</v>
      </c>
      <c r="AQ94" s="35">
        <v>0</v>
      </c>
      <c r="AR94" s="35">
        <v>0</v>
      </c>
      <c r="AS94" s="35">
        <v>0</v>
      </c>
      <c r="AT94" s="35">
        <v>0</v>
      </c>
      <c r="AU94" s="35">
        <v>6</v>
      </c>
      <c r="AV94" s="35">
        <v>156</v>
      </c>
      <c r="AW94" s="35">
        <v>9</v>
      </c>
      <c r="AX94" s="35">
        <v>9</v>
      </c>
      <c r="AY94" s="35">
        <v>232</v>
      </c>
      <c r="AZ94" s="35">
        <v>252</v>
      </c>
      <c r="BA94" s="35" t="s">
        <v>1475</v>
      </c>
      <c r="BB94" s="35" t="s">
        <v>987</v>
      </c>
      <c r="BC94" s="67">
        <v>0</v>
      </c>
      <c r="BD94" s="35">
        <v>0</v>
      </c>
      <c r="BE94" s="35">
        <v>0</v>
      </c>
      <c r="BF94" s="35">
        <v>0</v>
      </c>
      <c r="BG94" s="35">
        <v>0</v>
      </c>
      <c r="BH94" s="35">
        <v>0</v>
      </c>
      <c r="BI94" s="35">
        <v>0</v>
      </c>
      <c r="BJ94" s="35">
        <v>0</v>
      </c>
      <c r="BK94" s="35">
        <v>0</v>
      </c>
      <c r="BL94" s="35">
        <v>0</v>
      </c>
      <c r="BM94" s="35">
        <v>0</v>
      </c>
      <c r="BN94" s="35">
        <v>0</v>
      </c>
      <c r="BO94" s="35">
        <v>0</v>
      </c>
      <c r="BP94" s="35">
        <v>0</v>
      </c>
      <c r="BQ94" s="35">
        <v>0</v>
      </c>
    </row>
    <row r="95" spans="1:69" x14ac:dyDescent="0.25">
      <c r="A95" s="35" t="s">
        <v>293</v>
      </c>
      <c r="B95" s="35" t="s">
        <v>55</v>
      </c>
      <c r="C95" s="35">
        <v>55355078</v>
      </c>
      <c r="D95" s="35" t="s">
        <v>54</v>
      </c>
      <c r="E95" s="35" t="s">
        <v>794</v>
      </c>
      <c r="F95" s="35" t="s">
        <v>47</v>
      </c>
      <c r="G95" s="67">
        <v>735</v>
      </c>
      <c r="H95" s="67">
        <v>95.625</v>
      </c>
      <c r="I95" s="67">
        <v>831</v>
      </c>
      <c r="J95" s="35">
        <v>0</v>
      </c>
      <c r="K95" s="35">
        <v>4</v>
      </c>
      <c r="L95" s="35">
        <v>4</v>
      </c>
      <c r="M95" s="35">
        <v>0</v>
      </c>
      <c r="N95" s="35">
        <v>8</v>
      </c>
      <c r="O95" s="35">
        <v>4</v>
      </c>
      <c r="P95" s="35">
        <v>12</v>
      </c>
      <c r="Q95" s="35">
        <v>0.66666666666666663</v>
      </c>
      <c r="R95" s="35">
        <v>0</v>
      </c>
      <c r="S95" s="35">
        <v>0</v>
      </c>
      <c r="T95" s="35">
        <v>0</v>
      </c>
      <c r="U95" s="35">
        <v>0</v>
      </c>
      <c r="V95" s="35">
        <v>5</v>
      </c>
      <c r="W95" s="35">
        <v>0</v>
      </c>
      <c r="X95" s="35">
        <v>5</v>
      </c>
      <c r="Y95" s="35">
        <v>1</v>
      </c>
      <c r="Z95" s="35">
        <v>0</v>
      </c>
      <c r="AA95" s="35">
        <v>0</v>
      </c>
      <c r="AB95" s="35">
        <v>0</v>
      </c>
      <c r="AC95" s="35">
        <v>0</v>
      </c>
      <c r="AD95" s="35">
        <v>0</v>
      </c>
      <c r="AE95" s="35">
        <v>0</v>
      </c>
      <c r="AF95" s="35">
        <v>0</v>
      </c>
      <c r="AG95" s="35">
        <v>0</v>
      </c>
      <c r="AH95" s="35">
        <v>0</v>
      </c>
      <c r="AI95" s="35">
        <v>0</v>
      </c>
      <c r="AJ95" s="35">
        <v>0</v>
      </c>
      <c r="AK95" s="35">
        <v>0</v>
      </c>
      <c r="AL95" s="35">
        <v>0</v>
      </c>
      <c r="AM95" s="35">
        <v>0</v>
      </c>
      <c r="AN95" s="35">
        <v>0</v>
      </c>
      <c r="AO95" s="35">
        <v>0</v>
      </c>
      <c r="AP95" s="35">
        <v>0</v>
      </c>
      <c r="AQ95" s="35">
        <v>0</v>
      </c>
      <c r="AR95" s="35">
        <v>0</v>
      </c>
      <c r="AS95" s="35">
        <v>0</v>
      </c>
      <c r="AT95" s="35">
        <v>13</v>
      </c>
      <c r="AU95" s="35">
        <v>1</v>
      </c>
      <c r="AV95" s="35">
        <v>2</v>
      </c>
      <c r="AW95" s="35">
        <v>4</v>
      </c>
      <c r="AX95" s="35">
        <v>2</v>
      </c>
      <c r="AY95" s="35">
        <v>143</v>
      </c>
      <c r="AZ95" s="35">
        <v>116</v>
      </c>
      <c r="BA95" s="35" t="s">
        <v>384</v>
      </c>
      <c r="BB95" s="35" t="s">
        <v>385</v>
      </c>
      <c r="BC95" s="67">
        <v>95.625</v>
      </c>
      <c r="BD95" s="35">
        <v>-2</v>
      </c>
      <c r="BE95" s="35">
        <v>59.5</v>
      </c>
      <c r="BF95" s="35">
        <v>0</v>
      </c>
      <c r="BG95" s="35">
        <v>38.125</v>
      </c>
      <c r="BH95" s="35">
        <v>0</v>
      </c>
      <c r="BI95" s="35">
        <v>0</v>
      </c>
      <c r="BJ95" s="35">
        <v>0</v>
      </c>
      <c r="BK95" s="35">
        <v>0</v>
      </c>
      <c r="BL95" s="35">
        <v>0</v>
      </c>
      <c r="BM95" s="35">
        <v>7</v>
      </c>
      <c r="BN95" s="35">
        <v>4</v>
      </c>
      <c r="BO95" s="35">
        <v>9</v>
      </c>
      <c r="BP95" s="35">
        <v>8</v>
      </c>
      <c r="BQ95" s="35">
        <v>0</v>
      </c>
    </row>
    <row r="96" spans="1:69" x14ac:dyDescent="0.25">
      <c r="A96" s="35" t="s">
        <v>293</v>
      </c>
      <c r="B96" s="35" t="s">
        <v>621</v>
      </c>
      <c r="C96" s="35">
        <v>97057997</v>
      </c>
      <c r="D96" s="35" t="s">
        <v>622</v>
      </c>
      <c r="E96" s="35" t="s">
        <v>778</v>
      </c>
      <c r="F96" s="35" t="s">
        <v>47</v>
      </c>
      <c r="G96" s="67">
        <v>500</v>
      </c>
      <c r="H96" s="67">
        <v>0</v>
      </c>
      <c r="I96" s="67">
        <v>500</v>
      </c>
      <c r="J96" s="35">
        <v>0</v>
      </c>
      <c r="K96" s="35">
        <v>0</v>
      </c>
      <c r="L96" s="35">
        <v>0</v>
      </c>
      <c r="M96" s="35">
        <v>0</v>
      </c>
      <c r="N96" s="35">
        <v>0</v>
      </c>
      <c r="O96" s="35">
        <v>0</v>
      </c>
      <c r="P96" s="35">
        <v>0</v>
      </c>
      <c r="Q96" s="35">
        <v>0</v>
      </c>
      <c r="R96" s="35">
        <v>0</v>
      </c>
      <c r="S96" s="35">
        <v>0</v>
      </c>
      <c r="T96" s="35">
        <v>0</v>
      </c>
      <c r="U96" s="35">
        <v>0</v>
      </c>
      <c r="V96" s="35">
        <v>0</v>
      </c>
      <c r="W96" s="35">
        <v>0</v>
      </c>
      <c r="X96" s="35">
        <v>0</v>
      </c>
      <c r="Y96" s="35">
        <v>0</v>
      </c>
      <c r="Z96" s="35">
        <v>0</v>
      </c>
      <c r="AA96" s="35">
        <v>0</v>
      </c>
      <c r="AB96" s="35">
        <v>0</v>
      </c>
      <c r="AC96" s="35">
        <v>0</v>
      </c>
      <c r="AD96" s="35">
        <v>0</v>
      </c>
      <c r="AE96" s="35">
        <v>0</v>
      </c>
      <c r="AF96" s="35">
        <v>0</v>
      </c>
      <c r="AG96" s="35">
        <v>0</v>
      </c>
      <c r="AH96" s="35">
        <v>0</v>
      </c>
      <c r="AI96" s="35">
        <v>0</v>
      </c>
      <c r="AJ96" s="35">
        <v>0</v>
      </c>
      <c r="AK96" s="35">
        <v>0</v>
      </c>
      <c r="AL96" s="35">
        <v>0</v>
      </c>
      <c r="AM96" s="35">
        <v>0</v>
      </c>
      <c r="AN96" s="35">
        <v>0</v>
      </c>
      <c r="AO96" s="35">
        <v>0</v>
      </c>
      <c r="AP96" s="35">
        <v>0</v>
      </c>
      <c r="AQ96" s="35">
        <v>0</v>
      </c>
      <c r="AR96" s="35">
        <v>0</v>
      </c>
      <c r="AS96" s="35">
        <v>0</v>
      </c>
      <c r="AT96" s="35">
        <v>0</v>
      </c>
      <c r="AU96" s="35">
        <v>6</v>
      </c>
      <c r="AV96" s="35">
        <v>156</v>
      </c>
      <c r="AW96" s="35">
        <v>9</v>
      </c>
      <c r="AX96" s="35">
        <v>9</v>
      </c>
      <c r="AY96" s="35">
        <v>232</v>
      </c>
      <c r="AZ96" s="35">
        <v>252</v>
      </c>
      <c r="BA96" s="35" t="s">
        <v>1475</v>
      </c>
      <c r="BB96" s="35" t="s">
        <v>624</v>
      </c>
      <c r="BC96" s="67">
        <v>0</v>
      </c>
      <c r="BD96" s="35">
        <v>0</v>
      </c>
      <c r="BE96" s="35">
        <v>0</v>
      </c>
      <c r="BF96" s="35">
        <v>0</v>
      </c>
      <c r="BG96" s="35">
        <v>0</v>
      </c>
      <c r="BH96" s="35">
        <v>0</v>
      </c>
      <c r="BI96" s="35">
        <v>0</v>
      </c>
      <c r="BJ96" s="35">
        <v>0</v>
      </c>
      <c r="BK96" s="35">
        <v>0</v>
      </c>
      <c r="BL96" s="35">
        <v>0</v>
      </c>
      <c r="BM96" s="35">
        <v>0</v>
      </c>
      <c r="BN96" s="35">
        <v>0</v>
      </c>
      <c r="BO96" s="35">
        <v>0</v>
      </c>
      <c r="BP96" s="35">
        <v>0</v>
      </c>
      <c r="BQ96" s="35">
        <v>0</v>
      </c>
    </row>
    <row r="97" spans="1:69" x14ac:dyDescent="0.25">
      <c r="A97" s="35" t="s">
        <v>293</v>
      </c>
      <c r="B97" s="35" t="s">
        <v>690</v>
      </c>
      <c r="C97" s="35">
        <v>97065882</v>
      </c>
      <c r="D97" s="35" t="s">
        <v>675</v>
      </c>
      <c r="E97" s="35" t="s">
        <v>346</v>
      </c>
      <c r="F97" s="35" t="s">
        <v>188</v>
      </c>
      <c r="G97" s="67">
        <v>500</v>
      </c>
      <c r="H97" s="67">
        <v>7</v>
      </c>
      <c r="I97" s="67">
        <v>507</v>
      </c>
      <c r="J97" s="35">
        <v>0</v>
      </c>
      <c r="K97" s="35">
        <v>0</v>
      </c>
      <c r="L97" s="35">
        <v>0</v>
      </c>
      <c r="M97" s="35">
        <v>0</v>
      </c>
      <c r="N97" s="35">
        <v>2</v>
      </c>
      <c r="O97" s="35">
        <v>1</v>
      </c>
      <c r="P97" s="35">
        <v>3</v>
      </c>
      <c r="Q97" s="35">
        <v>0.66666666666666663</v>
      </c>
      <c r="R97" s="35">
        <v>0</v>
      </c>
      <c r="S97" s="35">
        <v>0</v>
      </c>
      <c r="T97" s="35">
        <v>0</v>
      </c>
      <c r="U97" s="35">
        <v>0</v>
      </c>
      <c r="V97" s="35">
        <v>0</v>
      </c>
      <c r="W97" s="35">
        <v>0</v>
      </c>
      <c r="X97" s="35">
        <v>0</v>
      </c>
      <c r="Y97" s="35">
        <v>0</v>
      </c>
      <c r="Z97" s="35">
        <v>0</v>
      </c>
      <c r="AA97" s="35">
        <v>0</v>
      </c>
      <c r="AB97" s="35">
        <v>0</v>
      </c>
      <c r="AC97" s="35">
        <v>0</v>
      </c>
      <c r="AD97" s="35">
        <v>0</v>
      </c>
      <c r="AE97" s="35">
        <v>0</v>
      </c>
      <c r="AF97" s="35">
        <v>0</v>
      </c>
      <c r="AG97" s="35">
        <v>0</v>
      </c>
      <c r="AH97" s="35">
        <v>0</v>
      </c>
      <c r="AI97" s="35">
        <v>0</v>
      </c>
      <c r="AJ97" s="35">
        <v>0</v>
      </c>
      <c r="AK97" s="35">
        <v>0</v>
      </c>
      <c r="AL97" s="35">
        <v>0</v>
      </c>
      <c r="AM97" s="35">
        <v>0</v>
      </c>
      <c r="AN97" s="35">
        <v>0</v>
      </c>
      <c r="AO97" s="35">
        <v>0</v>
      </c>
      <c r="AP97" s="35">
        <v>0</v>
      </c>
      <c r="AQ97" s="35">
        <v>0</v>
      </c>
      <c r="AR97" s="35">
        <v>0</v>
      </c>
      <c r="AS97" s="35">
        <v>0</v>
      </c>
      <c r="AT97" s="35">
        <v>2</v>
      </c>
      <c r="AU97" s="35">
        <v>26</v>
      </c>
      <c r="AV97" s="35">
        <v>109</v>
      </c>
      <c r="AW97" s="35">
        <v>43</v>
      </c>
      <c r="AX97" s="35">
        <v>44</v>
      </c>
      <c r="AY97" s="35">
        <v>232</v>
      </c>
      <c r="AZ97" s="35">
        <v>241</v>
      </c>
      <c r="BA97" s="35" t="s">
        <v>1133</v>
      </c>
      <c r="BB97" s="35" t="s">
        <v>691</v>
      </c>
      <c r="BC97" s="67">
        <v>7</v>
      </c>
      <c r="BD97" s="35">
        <v>0</v>
      </c>
      <c r="BE97" s="35">
        <v>7</v>
      </c>
      <c r="BF97" s="35">
        <v>0</v>
      </c>
      <c r="BG97" s="35">
        <v>0</v>
      </c>
      <c r="BH97" s="35">
        <v>0</v>
      </c>
      <c r="BI97" s="35">
        <v>0</v>
      </c>
      <c r="BJ97" s="35">
        <v>0</v>
      </c>
      <c r="BK97" s="35">
        <v>0</v>
      </c>
      <c r="BL97" s="35">
        <v>0</v>
      </c>
      <c r="BM97" s="35">
        <v>2</v>
      </c>
      <c r="BN97" s="35">
        <v>0</v>
      </c>
      <c r="BO97" s="35">
        <v>2</v>
      </c>
      <c r="BP97" s="35">
        <v>1</v>
      </c>
      <c r="BQ97" s="35">
        <v>0</v>
      </c>
    </row>
    <row r="98" spans="1:69" x14ac:dyDescent="0.25">
      <c r="A98" s="35" t="s">
        <v>293</v>
      </c>
      <c r="B98" s="35" t="s">
        <v>1508</v>
      </c>
      <c r="C98" s="35">
        <v>97095883</v>
      </c>
      <c r="D98" s="35" t="s">
        <v>1509</v>
      </c>
      <c r="E98" s="35" t="s">
        <v>319</v>
      </c>
      <c r="F98" s="35" t="s">
        <v>241</v>
      </c>
      <c r="G98" s="67">
        <v>500</v>
      </c>
      <c r="H98" s="67">
        <v>0</v>
      </c>
      <c r="I98" s="67">
        <v>500</v>
      </c>
      <c r="J98" s="35">
        <v>0</v>
      </c>
      <c r="K98" s="35">
        <v>0</v>
      </c>
      <c r="L98" s="35">
        <v>0</v>
      </c>
      <c r="M98" s="35">
        <v>0</v>
      </c>
      <c r="N98" s="35">
        <v>0</v>
      </c>
      <c r="O98" s="35">
        <v>0</v>
      </c>
      <c r="P98" s="35">
        <v>0</v>
      </c>
      <c r="Q98" s="35">
        <v>0</v>
      </c>
      <c r="R98" s="35">
        <v>0</v>
      </c>
      <c r="S98" s="35">
        <v>0</v>
      </c>
      <c r="T98" s="35">
        <v>0</v>
      </c>
      <c r="U98" s="35">
        <v>0</v>
      </c>
      <c r="V98" s="35">
        <v>0</v>
      </c>
      <c r="W98" s="35">
        <v>0</v>
      </c>
      <c r="X98" s="35">
        <v>0</v>
      </c>
      <c r="Y98" s="35">
        <v>0</v>
      </c>
      <c r="Z98" s="35">
        <v>0</v>
      </c>
      <c r="AA98" s="35">
        <v>0</v>
      </c>
      <c r="AB98" s="35">
        <v>0</v>
      </c>
      <c r="AC98" s="35">
        <v>0</v>
      </c>
      <c r="AD98" s="35">
        <v>0</v>
      </c>
      <c r="AE98" s="35">
        <v>0</v>
      </c>
      <c r="AF98" s="35">
        <v>0</v>
      </c>
      <c r="AG98" s="35">
        <v>0</v>
      </c>
      <c r="AH98" s="35">
        <v>0</v>
      </c>
      <c r="AI98" s="35">
        <v>0</v>
      </c>
      <c r="AJ98" s="35">
        <v>0</v>
      </c>
      <c r="AK98" s="35">
        <v>0</v>
      </c>
      <c r="AL98" s="35">
        <v>0</v>
      </c>
      <c r="AM98" s="35">
        <v>0</v>
      </c>
      <c r="AN98" s="35">
        <v>0</v>
      </c>
      <c r="AO98" s="35">
        <v>0</v>
      </c>
      <c r="AP98" s="35">
        <v>0</v>
      </c>
      <c r="AQ98" s="35">
        <v>0</v>
      </c>
      <c r="AR98" s="35">
        <v>0</v>
      </c>
      <c r="AS98" s="35">
        <v>0</v>
      </c>
      <c r="AT98" s="35">
        <v>0</v>
      </c>
      <c r="AU98" s="35">
        <v>2</v>
      </c>
      <c r="AV98" s="35">
        <v>156</v>
      </c>
      <c r="AW98" s="35">
        <v>2</v>
      </c>
      <c r="AX98" s="35">
        <v>2</v>
      </c>
      <c r="AY98" s="35">
        <v>232</v>
      </c>
      <c r="AZ98" s="35">
        <v>252</v>
      </c>
      <c r="BA98" s="35" t="s">
        <v>1414</v>
      </c>
      <c r="BB98" s="35" t="s">
        <v>1510</v>
      </c>
      <c r="BC98" s="67">
        <v>0</v>
      </c>
      <c r="BD98" s="35">
        <v>0</v>
      </c>
      <c r="BE98" s="35">
        <v>0</v>
      </c>
      <c r="BF98" s="35">
        <v>0</v>
      </c>
      <c r="BG98" s="35">
        <v>0</v>
      </c>
      <c r="BH98" s="35">
        <v>0</v>
      </c>
      <c r="BI98" s="35">
        <v>0</v>
      </c>
      <c r="BJ98" s="35">
        <v>0</v>
      </c>
      <c r="BK98" s="35">
        <v>0</v>
      </c>
      <c r="BL98" s="35">
        <v>0</v>
      </c>
      <c r="BM98" s="35">
        <v>0</v>
      </c>
      <c r="BN98" s="35">
        <v>0</v>
      </c>
      <c r="BO98" s="35">
        <v>0</v>
      </c>
      <c r="BP98" s="35">
        <v>0</v>
      </c>
      <c r="BQ98" s="35">
        <v>0</v>
      </c>
    </row>
    <row r="99" spans="1:69" x14ac:dyDescent="0.25">
      <c r="A99" s="35" t="s">
        <v>293</v>
      </c>
      <c r="B99" s="35" t="s">
        <v>1511</v>
      </c>
      <c r="C99" s="35">
        <v>97094845</v>
      </c>
      <c r="D99" s="35" t="s">
        <v>1512</v>
      </c>
      <c r="E99" s="35" t="s">
        <v>1513</v>
      </c>
      <c r="F99" s="35" t="s">
        <v>103</v>
      </c>
      <c r="G99" s="67">
        <v>500</v>
      </c>
      <c r="H99" s="67">
        <v>0</v>
      </c>
      <c r="I99" s="67">
        <v>500</v>
      </c>
      <c r="J99" s="35">
        <v>0</v>
      </c>
      <c r="K99" s="35">
        <v>0</v>
      </c>
      <c r="L99" s="35">
        <v>0</v>
      </c>
      <c r="M99" s="35">
        <v>0</v>
      </c>
      <c r="N99" s="35">
        <v>0</v>
      </c>
      <c r="O99" s="35">
        <v>0</v>
      </c>
      <c r="P99" s="35">
        <v>0</v>
      </c>
      <c r="Q99" s="35">
        <v>0</v>
      </c>
      <c r="R99" s="35">
        <v>0</v>
      </c>
      <c r="S99" s="35">
        <v>0</v>
      </c>
      <c r="T99" s="35">
        <v>0</v>
      </c>
      <c r="U99" s="35">
        <v>0</v>
      </c>
      <c r="V99" s="35">
        <v>0</v>
      </c>
      <c r="W99" s="35">
        <v>0</v>
      </c>
      <c r="X99" s="35">
        <v>0</v>
      </c>
      <c r="Y99" s="35">
        <v>0</v>
      </c>
      <c r="Z99" s="35">
        <v>0</v>
      </c>
      <c r="AA99" s="35">
        <v>0</v>
      </c>
      <c r="AB99" s="35">
        <v>0</v>
      </c>
      <c r="AC99" s="35">
        <v>0</v>
      </c>
      <c r="AD99" s="35">
        <v>0</v>
      </c>
      <c r="AE99" s="35">
        <v>0</v>
      </c>
      <c r="AF99" s="35">
        <v>0</v>
      </c>
      <c r="AG99" s="35">
        <v>0</v>
      </c>
      <c r="AH99" s="35">
        <v>0</v>
      </c>
      <c r="AI99" s="35">
        <v>0</v>
      </c>
      <c r="AJ99" s="35">
        <v>0</v>
      </c>
      <c r="AK99" s="35">
        <v>0</v>
      </c>
      <c r="AL99" s="35">
        <v>0</v>
      </c>
      <c r="AM99" s="35">
        <v>0</v>
      </c>
      <c r="AN99" s="35">
        <v>0</v>
      </c>
      <c r="AO99" s="35">
        <v>0</v>
      </c>
      <c r="AP99" s="35">
        <v>0</v>
      </c>
      <c r="AQ99" s="35">
        <v>0</v>
      </c>
      <c r="AR99" s="35">
        <v>0</v>
      </c>
      <c r="AS99" s="35">
        <v>0</v>
      </c>
      <c r="AT99" s="35">
        <v>0</v>
      </c>
      <c r="AU99" s="35">
        <v>16</v>
      </c>
      <c r="AV99" s="35">
        <v>156</v>
      </c>
      <c r="AW99" s="35">
        <v>16</v>
      </c>
      <c r="AX99" s="35">
        <v>22</v>
      </c>
      <c r="AY99" s="35">
        <v>232</v>
      </c>
      <c r="AZ99" s="35">
        <v>252</v>
      </c>
      <c r="BA99" s="35" t="s">
        <v>1394</v>
      </c>
      <c r="BB99" s="35" t="s">
        <v>1514</v>
      </c>
      <c r="BC99" s="67">
        <v>0</v>
      </c>
      <c r="BD99" s="35">
        <v>0</v>
      </c>
      <c r="BE99" s="35">
        <v>0</v>
      </c>
      <c r="BF99" s="35">
        <v>0</v>
      </c>
      <c r="BG99" s="35">
        <v>0</v>
      </c>
      <c r="BH99" s="35">
        <v>0</v>
      </c>
      <c r="BI99" s="35">
        <v>0</v>
      </c>
      <c r="BJ99" s="35">
        <v>0</v>
      </c>
      <c r="BK99" s="35">
        <v>0</v>
      </c>
      <c r="BL99" s="35">
        <v>0</v>
      </c>
      <c r="BM99" s="35">
        <v>0</v>
      </c>
      <c r="BN99" s="35">
        <v>0</v>
      </c>
      <c r="BO99" s="35">
        <v>0</v>
      </c>
      <c r="BP99" s="35">
        <v>0</v>
      </c>
      <c r="BQ99" s="35">
        <v>0</v>
      </c>
    </row>
    <row r="100" spans="1:69" x14ac:dyDescent="0.25">
      <c r="A100" s="35" t="s">
        <v>293</v>
      </c>
      <c r="B100" s="35" t="s">
        <v>1515</v>
      </c>
      <c r="C100" s="35">
        <v>55342614</v>
      </c>
      <c r="D100" s="35" t="s">
        <v>1516</v>
      </c>
      <c r="E100" s="35" t="s">
        <v>346</v>
      </c>
      <c r="F100" s="35" t="s">
        <v>221</v>
      </c>
      <c r="G100" s="67">
        <v>695</v>
      </c>
      <c r="H100" s="67">
        <v>29.25</v>
      </c>
      <c r="I100" s="67">
        <v>724</v>
      </c>
      <c r="J100" s="35">
        <v>4</v>
      </c>
      <c r="K100" s="35">
        <v>0</v>
      </c>
      <c r="L100" s="35">
        <v>4</v>
      </c>
      <c r="M100" s="35">
        <v>1</v>
      </c>
      <c r="N100" s="35">
        <v>3</v>
      </c>
      <c r="O100" s="35">
        <v>3</v>
      </c>
      <c r="P100" s="35">
        <v>6</v>
      </c>
      <c r="Q100" s="35">
        <v>0.5</v>
      </c>
      <c r="R100" s="35">
        <v>0</v>
      </c>
      <c r="S100" s="35">
        <v>0</v>
      </c>
      <c r="T100" s="35">
        <v>0</v>
      </c>
      <c r="U100" s="35">
        <v>0</v>
      </c>
      <c r="V100" s="35">
        <v>3</v>
      </c>
      <c r="W100" s="35">
        <v>2</v>
      </c>
      <c r="X100" s="35">
        <v>5</v>
      </c>
      <c r="Y100" s="35">
        <v>0.6</v>
      </c>
      <c r="Z100" s="35">
        <v>0</v>
      </c>
      <c r="AA100" s="35">
        <v>0</v>
      </c>
      <c r="AB100" s="35">
        <v>0</v>
      </c>
      <c r="AC100" s="35">
        <v>0</v>
      </c>
      <c r="AD100" s="35">
        <v>0</v>
      </c>
      <c r="AE100" s="35">
        <v>0</v>
      </c>
      <c r="AF100" s="35">
        <v>0</v>
      </c>
      <c r="AG100" s="35">
        <v>0</v>
      </c>
      <c r="AH100" s="35">
        <v>0</v>
      </c>
      <c r="AI100" s="35">
        <v>0</v>
      </c>
      <c r="AJ100" s="35">
        <v>0</v>
      </c>
      <c r="AK100" s="35">
        <v>0</v>
      </c>
      <c r="AL100" s="35">
        <v>0</v>
      </c>
      <c r="AM100" s="35">
        <v>0</v>
      </c>
      <c r="AN100" s="35">
        <v>0</v>
      </c>
      <c r="AO100" s="35">
        <v>0</v>
      </c>
      <c r="AP100" s="35">
        <v>0</v>
      </c>
      <c r="AQ100" s="35">
        <v>0</v>
      </c>
      <c r="AR100" s="35">
        <v>0</v>
      </c>
      <c r="AS100" s="35">
        <v>0</v>
      </c>
      <c r="AT100" s="35">
        <v>10</v>
      </c>
      <c r="AU100" s="35">
        <v>1</v>
      </c>
      <c r="AV100" s="35">
        <v>43</v>
      </c>
      <c r="AW100" s="35">
        <v>5</v>
      </c>
      <c r="AX100" s="35">
        <v>4</v>
      </c>
      <c r="AY100" s="35">
        <v>160</v>
      </c>
      <c r="AZ100" s="35">
        <v>150</v>
      </c>
      <c r="BA100" s="35" t="s">
        <v>584</v>
      </c>
      <c r="BB100" s="35" t="s">
        <v>1517</v>
      </c>
      <c r="BC100" s="67">
        <v>29.25</v>
      </c>
      <c r="BD100" s="35">
        <v>12</v>
      </c>
      <c r="BE100" s="35">
        <v>3.5</v>
      </c>
      <c r="BF100" s="35">
        <v>0</v>
      </c>
      <c r="BG100" s="35">
        <v>13.75</v>
      </c>
      <c r="BH100" s="35">
        <v>0</v>
      </c>
      <c r="BI100" s="35">
        <v>0</v>
      </c>
      <c r="BJ100" s="35">
        <v>0</v>
      </c>
      <c r="BK100" s="35">
        <v>0</v>
      </c>
      <c r="BL100" s="35">
        <v>0</v>
      </c>
      <c r="BM100" s="35">
        <v>5</v>
      </c>
      <c r="BN100" s="35">
        <v>1</v>
      </c>
      <c r="BO100" s="35">
        <v>9</v>
      </c>
      <c r="BP100" s="35">
        <v>5</v>
      </c>
      <c r="BQ100" s="35">
        <v>0</v>
      </c>
    </row>
    <row r="101" spans="1:69" x14ac:dyDescent="0.25">
      <c r="A101" s="35" t="s">
        <v>293</v>
      </c>
      <c r="B101" s="35" t="s">
        <v>80</v>
      </c>
      <c r="C101" s="35">
        <v>87463437</v>
      </c>
      <c r="D101" s="35" t="s">
        <v>79</v>
      </c>
      <c r="E101" s="35" t="s">
        <v>357</v>
      </c>
      <c r="F101" s="35" t="s">
        <v>72</v>
      </c>
      <c r="G101" s="67">
        <v>1567</v>
      </c>
      <c r="H101" s="67">
        <v>-26.25</v>
      </c>
      <c r="I101" s="67">
        <v>1541</v>
      </c>
      <c r="J101" s="35">
        <v>2</v>
      </c>
      <c r="K101" s="35">
        <v>2</v>
      </c>
      <c r="L101" s="35">
        <v>4</v>
      </c>
      <c r="M101" s="35">
        <v>0.5</v>
      </c>
      <c r="N101" s="35">
        <v>1</v>
      </c>
      <c r="O101" s="35">
        <v>2</v>
      </c>
      <c r="P101" s="35">
        <v>3</v>
      </c>
      <c r="Q101" s="35">
        <v>0.33333333333333331</v>
      </c>
      <c r="R101" s="35">
        <v>0</v>
      </c>
      <c r="S101" s="35">
        <v>0</v>
      </c>
      <c r="T101" s="35">
        <v>0</v>
      </c>
      <c r="U101" s="35">
        <v>0</v>
      </c>
      <c r="V101" s="35">
        <v>0</v>
      </c>
      <c r="W101" s="35">
        <v>0</v>
      </c>
      <c r="X101" s="35">
        <v>0</v>
      </c>
      <c r="Y101" s="35">
        <v>0</v>
      </c>
      <c r="Z101" s="35">
        <v>0</v>
      </c>
      <c r="AA101" s="35">
        <v>0</v>
      </c>
      <c r="AB101" s="35">
        <v>0</v>
      </c>
      <c r="AC101" s="35">
        <v>0</v>
      </c>
      <c r="AD101" s="35">
        <v>0</v>
      </c>
      <c r="AE101" s="35">
        <v>0</v>
      </c>
      <c r="AF101" s="35">
        <v>0</v>
      </c>
      <c r="AG101" s="35">
        <v>0</v>
      </c>
      <c r="AH101" s="35">
        <v>0</v>
      </c>
      <c r="AI101" s="35">
        <v>0</v>
      </c>
      <c r="AJ101" s="35">
        <v>0</v>
      </c>
      <c r="AK101" s="35">
        <v>0</v>
      </c>
      <c r="AL101" s="35">
        <v>3</v>
      </c>
      <c r="AM101" s="35">
        <v>1</v>
      </c>
      <c r="AN101" s="35">
        <v>4</v>
      </c>
      <c r="AO101" s="35">
        <v>0.75</v>
      </c>
      <c r="AP101" s="35">
        <v>0</v>
      </c>
      <c r="AQ101" s="35">
        <v>0</v>
      </c>
      <c r="AR101" s="35">
        <v>0</v>
      </c>
      <c r="AS101" s="35">
        <v>0</v>
      </c>
      <c r="AT101" s="35">
        <v>6</v>
      </c>
      <c r="AU101" s="35">
        <v>17</v>
      </c>
      <c r="AV101" s="35">
        <v>425</v>
      </c>
      <c r="AW101" s="35">
        <v>2</v>
      </c>
      <c r="AX101" s="35">
        <v>2</v>
      </c>
      <c r="AY101" s="35">
        <v>8</v>
      </c>
      <c r="AZ101" s="35">
        <v>9</v>
      </c>
      <c r="BA101" s="35" t="s">
        <v>1518</v>
      </c>
      <c r="BB101" s="35" t="s">
        <v>563</v>
      </c>
      <c r="BC101" s="67">
        <v>-26.25</v>
      </c>
      <c r="BD101" s="35">
        <v>-4</v>
      </c>
      <c r="BE101" s="35">
        <v>-21</v>
      </c>
      <c r="BF101" s="35">
        <v>0</v>
      </c>
      <c r="BG101" s="35">
        <v>0</v>
      </c>
      <c r="BH101" s="35">
        <v>0</v>
      </c>
      <c r="BI101" s="35">
        <v>0</v>
      </c>
      <c r="BJ101" s="35">
        <v>0</v>
      </c>
      <c r="BK101" s="35">
        <v>-1.25</v>
      </c>
      <c r="BL101" s="35">
        <v>0</v>
      </c>
      <c r="BM101" s="35">
        <v>3</v>
      </c>
      <c r="BN101" s="35">
        <v>0</v>
      </c>
      <c r="BO101" s="35">
        <v>6</v>
      </c>
      <c r="BP101" s="35">
        <v>2</v>
      </c>
      <c r="BQ101" s="35">
        <v>3</v>
      </c>
    </row>
    <row r="102" spans="1:69" x14ac:dyDescent="0.25">
      <c r="A102" s="35" t="s">
        <v>293</v>
      </c>
      <c r="B102" s="35" t="s">
        <v>988</v>
      </c>
      <c r="C102" s="35">
        <v>97084112</v>
      </c>
      <c r="D102" s="35" t="s">
        <v>989</v>
      </c>
      <c r="E102" s="35" t="s">
        <v>474</v>
      </c>
      <c r="F102" s="35" t="s">
        <v>188</v>
      </c>
      <c r="G102" s="67">
        <v>500</v>
      </c>
      <c r="H102" s="67">
        <v>0</v>
      </c>
      <c r="I102" s="67">
        <v>500</v>
      </c>
      <c r="J102" s="35">
        <v>0</v>
      </c>
      <c r="K102" s="35">
        <v>0</v>
      </c>
      <c r="L102" s="35">
        <v>0</v>
      </c>
      <c r="M102" s="35">
        <v>0</v>
      </c>
      <c r="N102" s="35">
        <v>0</v>
      </c>
      <c r="O102" s="35">
        <v>0</v>
      </c>
      <c r="P102" s="35">
        <v>0</v>
      </c>
      <c r="Q102" s="35">
        <v>0</v>
      </c>
      <c r="R102" s="35">
        <v>0</v>
      </c>
      <c r="S102" s="35">
        <v>0</v>
      </c>
      <c r="T102" s="35">
        <v>0</v>
      </c>
      <c r="U102" s="35">
        <v>0</v>
      </c>
      <c r="V102" s="35">
        <v>0</v>
      </c>
      <c r="W102" s="35">
        <v>0</v>
      </c>
      <c r="X102" s="35">
        <v>0</v>
      </c>
      <c r="Y102" s="35">
        <v>0</v>
      </c>
      <c r="Z102" s="35">
        <v>0</v>
      </c>
      <c r="AA102" s="35">
        <v>0</v>
      </c>
      <c r="AB102" s="35">
        <v>0</v>
      </c>
      <c r="AC102" s="35">
        <v>0</v>
      </c>
      <c r="AD102" s="35">
        <v>0</v>
      </c>
      <c r="AE102" s="35">
        <v>0</v>
      </c>
      <c r="AF102" s="35">
        <v>0</v>
      </c>
      <c r="AG102" s="35">
        <v>0</v>
      </c>
      <c r="AH102" s="35">
        <v>0</v>
      </c>
      <c r="AI102" s="35">
        <v>0</v>
      </c>
      <c r="AJ102" s="35">
        <v>0</v>
      </c>
      <c r="AK102" s="35">
        <v>0</v>
      </c>
      <c r="AL102" s="35">
        <v>0</v>
      </c>
      <c r="AM102" s="35">
        <v>0</v>
      </c>
      <c r="AN102" s="35">
        <v>0</v>
      </c>
      <c r="AO102" s="35">
        <v>0</v>
      </c>
      <c r="AP102" s="35">
        <v>0</v>
      </c>
      <c r="AQ102" s="35">
        <v>0</v>
      </c>
      <c r="AR102" s="35">
        <v>0</v>
      </c>
      <c r="AS102" s="35">
        <v>0</v>
      </c>
      <c r="AT102" s="35">
        <v>0</v>
      </c>
      <c r="AU102" s="35">
        <v>35</v>
      </c>
      <c r="AV102" s="35">
        <v>156</v>
      </c>
      <c r="AW102" s="35">
        <v>43</v>
      </c>
      <c r="AX102" s="35">
        <v>47</v>
      </c>
      <c r="AY102" s="35">
        <v>232</v>
      </c>
      <c r="AZ102" s="35">
        <v>252</v>
      </c>
      <c r="BA102" s="35" t="s">
        <v>1366</v>
      </c>
      <c r="BB102" s="35" t="s">
        <v>990</v>
      </c>
      <c r="BC102" s="67">
        <v>0</v>
      </c>
      <c r="BD102" s="35">
        <v>0</v>
      </c>
      <c r="BE102" s="35">
        <v>0</v>
      </c>
      <c r="BF102" s="35">
        <v>0</v>
      </c>
      <c r="BG102" s="35">
        <v>0</v>
      </c>
      <c r="BH102" s="35">
        <v>0</v>
      </c>
      <c r="BI102" s="35">
        <v>0</v>
      </c>
      <c r="BJ102" s="35">
        <v>0</v>
      </c>
      <c r="BK102" s="35">
        <v>0</v>
      </c>
      <c r="BL102" s="35">
        <v>0</v>
      </c>
      <c r="BM102" s="35">
        <v>0</v>
      </c>
      <c r="BN102" s="35">
        <v>0</v>
      </c>
      <c r="BO102" s="35">
        <v>0</v>
      </c>
      <c r="BP102" s="35">
        <v>0</v>
      </c>
      <c r="BQ102" s="35">
        <v>0</v>
      </c>
    </row>
    <row r="103" spans="1:69" x14ac:dyDescent="0.25">
      <c r="A103" s="35" t="s">
        <v>293</v>
      </c>
      <c r="B103" s="35" t="s">
        <v>1519</v>
      </c>
      <c r="C103" s="35">
        <v>87425106</v>
      </c>
      <c r="D103" s="35" t="s">
        <v>1520</v>
      </c>
      <c r="E103" s="35" t="s">
        <v>1521</v>
      </c>
      <c r="F103" s="35" t="s">
        <v>188</v>
      </c>
      <c r="G103" s="67">
        <v>500</v>
      </c>
      <c r="H103" s="67">
        <v>0</v>
      </c>
      <c r="I103" s="67">
        <v>500</v>
      </c>
      <c r="J103" s="35">
        <v>0</v>
      </c>
      <c r="K103" s="35">
        <v>0</v>
      </c>
      <c r="L103" s="35">
        <v>0</v>
      </c>
      <c r="M103" s="35">
        <v>0</v>
      </c>
      <c r="N103" s="35">
        <v>0</v>
      </c>
      <c r="O103" s="35">
        <v>0</v>
      </c>
      <c r="P103" s="35">
        <v>0</v>
      </c>
      <c r="Q103" s="35">
        <v>0</v>
      </c>
      <c r="R103" s="35">
        <v>0</v>
      </c>
      <c r="S103" s="35">
        <v>0</v>
      </c>
      <c r="T103" s="35">
        <v>0</v>
      </c>
      <c r="U103" s="35">
        <v>0</v>
      </c>
      <c r="V103" s="35">
        <v>0</v>
      </c>
      <c r="W103" s="35">
        <v>0</v>
      </c>
      <c r="X103" s="35">
        <v>0</v>
      </c>
      <c r="Y103" s="35">
        <v>0</v>
      </c>
      <c r="Z103" s="35">
        <v>0</v>
      </c>
      <c r="AA103" s="35">
        <v>0</v>
      </c>
      <c r="AB103" s="35">
        <v>0</v>
      </c>
      <c r="AC103" s="35">
        <v>0</v>
      </c>
      <c r="AD103" s="35">
        <v>0</v>
      </c>
      <c r="AE103" s="35">
        <v>0</v>
      </c>
      <c r="AF103" s="35">
        <v>0</v>
      </c>
      <c r="AG103" s="35">
        <v>0</v>
      </c>
      <c r="AH103" s="35">
        <v>0</v>
      </c>
      <c r="AI103" s="35">
        <v>0</v>
      </c>
      <c r="AJ103" s="35">
        <v>0</v>
      </c>
      <c r="AK103" s="35">
        <v>0</v>
      </c>
      <c r="AL103" s="35">
        <v>0</v>
      </c>
      <c r="AM103" s="35">
        <v>0</v>
      </c>
      <c r="AN103" s="35">
        <v>0</v>
      </c>
      <c r="AO103" s="35">
        <v>0</v>
      </c>
      <c r="AP103" s="35">
        <v>0</v>
      </c>
      <c r="AQ103" s="35">
        <v>0</v>
      </c>
      <c r="AR103" s="35">
        <v>0</v>
      </c>
      <c r="AS103" s="35">
        <v>0</v>
      </c>
      <c r="AT103" s="35">
        <v>0</v>
      </c>
      <c r="AU103" s="35">
        <v>35</v>
      </c>
      <c r="AV103" s="35">
        <v>156</v>
      </c>
      <c r="AW103" s="35">
        <v>43</v>
      </c>
      <c r="AX103" s="35">
        <v>47</v>
      </c>
      <c r="AY103" s="35">
        <v>232</v>
      </c>
      <c r="AZ103" s="35">
        <v>252</v>
      </c>
      <c r="BA103" s="35" t="s">
        <v>1366</v>
      </c>
      <c r="BB103" s="35" t="s">
        <v>1522</v>
      </c>
      <c r="BC103" s="67">
        <v>0</v>
      </c>
      <c r="BD103" s="35">
        <v>0</v>
      </c>
      <c r="BE103" s="35">
        <v>0</v>
      </c>
      <c r="BF103" s="35">
        <v>0</v>
      </c>
      <c r="BG103" s="35">
        <v>0</v>
      </c>
      <c r="BH103" s="35">
        <v>0</v>
      </c>
      <c r="BI103" s="35">
        <v>0</v>
      </c>
      <c r="BJ103" s="35">
        <v>0</v>
      </c>
      <c r="BK103" s="35">
        <v>0</v>
      </c>
      <c r="BL103" s="35">
        <v>0</v>
      </c>
      <c r="BM103" s="35">
        <v>0</v>
      </c>
      <c r="BN103" s="35">
        <v>0</v>
      </c>
      <c r="BO103" s="35">
        <v>0</v>
      </c>
      <c r="BP103" s="35">
        <v>0</v>
      </c>
      <c r="BQ103" s="35">
        <v>0</v>
      </c>
    </row>
    <row r="104" spans="1:69" x14ac:dyDescent="0.25">
      <c r="A104" s="35" t="s">
        <v>293</v>
      </c>
      <c r="B104" s="35" t="s">
        <v>1523</v>
      </c>
      <c r="C104" s="35">
        <v>97057235</v>
      </c>
      <c r="D104" s="35" t="s">
        <v>1524</v>
      </c>
      <c r="E104" s="35" t="s">
        <v>1525</v>
      </c>
      <c r="F104" s="35" t="s">
        <v>221</v>
      </c>
      <c r="G104" s="67">
        <v>500</v>
      </c>
      <c r="H104" s="67">
        <v>0</v>
      </c>
      <c r="I104" s="67">
        <v>500</v>
      </c>
      <c r="J104" s="35">
        <v>0</v>
      </c>
      <c r="K104" s="35">
        <v>0</v>
      </c>
      <c r="L104" s="35">
        <v>0</v>
      </c>
      <c r="M104" s="35">
        <v>0</v>
      </c>
      <c r="N104" s="35">
        <v>0</v>
      </c>
      <c r="O104" s="35">
        <v>0</v>
      </c>
      <c r="P104" s="35">
        <v>0</v>
      </c>
      <c r="Q104" s="35">
        <v>0</v>
      </c>
      <c r="R104" s="35">
        <v>0</v>
      </c>
      <c r="S104" s="35">
        <v>0</v>
      </c>
      <c r="T104" s="35">
        <v>0</v>
      </c>
      <c r="U104" s="35">
        <v>0</v>
      </c>
      <c r="V104" s="35">
        <v>0</v>
      </c>
      <c r="W104" s="35">
        <v>0</v>
      </c>
      <c r="X104" s="35">
        <v>0</v>
      </c>
      <c r="Y104" s="35">
        <v>0</v>
      </c>
      <c r="Z104" s="35">
        <v>0</v>
      </c>
      <c r="AA104" s="35">
        <v>0</v>
      </c>
      <c r="AB104" s="35">
        <v>0</v>
      </c>
      <c r="AC104" s="35">
        <v>0</v>
      </c>
      <c r="AD104" s="35">
        <v>0</v>
      </c>
      <c r="AE104" s="35">
        <v>0</v>
      </c>
      <c r="AF104" s="35">
        <v>0</v>
      </c>
      <c r="AG104" s="35">
        <v>0</v>
      </c>
      <c r="AH104" s="35">
        <v>0</v>
      </c>
      <c r="AI104" s="35">
        <v>0</v>
      </c>
      <c r="AJ104" s="35">
        <v>0</v>
      </c>
      <c r="AK104" s="35">
        <v>0</v>
      </c>
      <c r="AL104" s="35">
        <v>0</v>
      </c>
      <c r="AM104" s="35">
        <v>0</v>
      </c>
      <c r="AN104" s="35">
        <v>0</v>
      </c>
      <c r="AO104" s="35">
        <v>0</v>
      </c>
      <c r="AP104" s="35">
        <v>0</v>
      </c>
      <c r="AQ104" s="35">
        <v>0</v>
      </c>
      <c r="AR104" s="35">
        <v>0</v>
      </c>
      <c r="AS104" s="35">
        <v>0</v>
      </c>
      <c r="AT104" s="35">
        <v>0</v>
      </c>
      <c r="AU104" s="35">
        <v>5</v>
      </c>
      <c r="AV104" s="35">
        <v>156</v>
      </c>
      <c r="AW104" s="35">
        <v>10</v>
      </c>
      <c r="AX104" s="35">
        <v>10</v>
      </c>
      <c r="AY104" s="35">
        <v>232</v>
      </c>
      <c r="AZ104" s="35">
        <v>252</v>
      </c>
      <c r="BA104" s="35" t="s">
        <v>607</v>
      </c>
      <c r="BB104" s="35" t="s">
        <v>1526</v>
      </c>
      <c r="BC104" s="67">
        <v>0</v>
      </c>
      <c r="BD104" s="35">
        <v>0</v>
      </c>
      <c r="BE104" s="35">
        <v>0</v>
      </c>
      <c r="BF104" s="35">
        <v>0</v>
      </c>
      <c r="BG104" s="35">
        <v>0</v>
      </c>
      <c r="BH104" s="35">
        <v>0</v>
      </c>
      <c r="BI104" s="35">
        <v>0</v>
      </c>
      <c r="BJ104" s="35">
        <v>0</v>
      </c>
      <c r="BK104" s="35">
        <v>0</v>
      </c>
      <c r="BL104" s="35">
        <v>0</v>
      </c>
      <c r="BM104" s="35">
        <v>0</v>
      </c>
      <c r="BN104" s="35">
        <v>0</v>
      </c>
      <c r="BO104" s="35">
        <v>0</v>
      </c>
      <c r="BP104" s="35">
        <v>0</v>
      </c>
      <c r="BQ104" s="35">
        <v>0</v>
      </c>
    </row>
    <row r="105" spans="1:69" x14ac:dyDescent="0.25">
      <c r="A105" s="35" t="s">
        <v>293</v>
      </c>
      <c r="B105" s="35" t="s">
        <v>991</v>
      </c>
      <c r="C105" s="35">
        <v>97085014</v>
      </c>
      <c r="D105" s="35" t="s">
        <v>992</v>
      </c>
      <c r="E105" s="35" t="s">
        <v>993</v>
      </c>
      <c r="F105" s="35" t="s">
        <v>103</v>
      </c>
      <c r="G105" s="67">
        <v>509</v>
      </c>
      <c r="H105" s="67">
        <v>8.5</v>
      </c>
      <c r="I105" s="67">
        <v>518</v>
      </c>
      <c r="J105" s="35">
        <v>0</v>
      </c>
      <c r="K105" s="35">
        <v>0</v>
      </c>
      <c r="L105" s="35">
        <v>0</v>
      </c>
      <c r="M105" s="35">
        <v>0</v>
      </c>
      <c r="N105" s="35">
        <v>0</v>
      </c>
      <c r="O105" s="35">
        <v>0</v>
      </c>
      <c r="P105" s="35">
        <v>0</v>
      </c>
      <c r="Q105" s="35">
        <v>0</v>
      </c>
      <c r="R105" s="35">
        <v>3</v>
      </c>
      <c r="S105" s="35">
        <v>3</v>
      </c>
      <c r="T105" s="35">
        <v>6</v>
      </c>
      <c r="U105" s="35">
        <v>0.5</v>
      </c>
      <c r="V105" s="35">
        <v>0</v>
      </c>
      <c r="W105" s="35">
        <v>0</v>
      </c>
      <c r="X105" s="35">
        <v>0</v>
      </c>
      <c r="Y105" s="35">
        <v>0</v>
      </c>
      <c r="Z105" s="35">
        <v>0</v>
      </c>
      <c r="AA105" s="35">
        <v>0</v>
      </c>
      <c r="AB105" s="35">
        <v>0</v>
      </c>
      <c r="AC105" s="35">
        <v>0</v>
      </c>
      <c r="AD105" s="35">
        <v>0</v>
      </c>
      <c r="AE105" s="35">
        <v>0</v>
      </c>
      <c r="AF105" s="35">
        <v>0</v>
      </c>
      <c r="AG105" s="35">
        <v>0</v>
      </c>
      <c r="AH105" s="35">
        <v>0</v>
      </c>
      <c r="AI105" s="35">
        <v>0</v>
      </c>
      <c r="AJ105" s="35">
        <v>0</v>
      </c>
      <c r="AK105" s="35">
        <v>0</v>
      </c>
      <c r="AL105" s="35">
        <v>0</v>
      </c>
      <c r="AM105" s="35">
        <v>0</v>
      </c>
      <c r="AN105" s="35">
        <v>0</v>
      </c>
      <c r="AO105" s="35">
        <v>0</v>
      </c>
      <c r="AP105" s="35">
        <v>4</v>
      </c>
      <c r="AQ105" s="35">
        <v>5</v>
      </c>
      <c r="AR105" s="35">
        <v>9</v>
      </c>
      <c r="AS105" s="35">
        <v>0.44444444444444442</v>
      </c>
      <c r="AT105" s="35">
        <v>7</v>
      </c>
      <c r="AU105" s="35">
        <v>13</v>
      </c>
      <c r="AV105" s="35">
        <v>99</v>
      </c>
      <c r="AW105" s="35">
        <v>15</v>
      </c>
      <c r="AX105" s="35">
        <v>16</v>
      </c>
      <c r="AY105" s="35">
        <v>228</v>
      </c>
      <c r="AZ105" s="35">
        <v>228</v>
      </c>
      <c r="BA105" s="35" t="s">
        <v>1287</v>
      </c>
      <c r="BB105" s="35" t="s">
        <v>994</v>
      </c>
      <c r="BC105" s="67">
        <v>8.5</v>
      </c>
      <c r="BD105" s="35">
        <v>0</v>
      </c>
      <c r="BE105" s="35">
        <v>0</v>
      </c>
      <c r="BF105" s="35">
        <v>6.5</v>
      </c>
      <c r="BG105" s="35">
        <v>0</v>
      </c>
      <c r="BH105" s="35">
        <v>0</v>
      </c>
      <c r="BI105" s="35">
        <v>0</v>
      </c>
      <c r="BJ105" s="35">
        <v>0</v>
      </c>
      <c r="BK105" s="35">
        <v>0</v>
      </c>
      <c r="BL105" s="35">
        <v>2</v>
      </c>
      <c r="BM105" s="35">
        <v>4</v>
      </c>
      <c r="BN105" s="35">
        <v>1</v>
      </c>
      <c r="BO105" s="35">
        <v>6</v>
      </c>
      <c r="BP105" s="35">
        <v>4</v>
      </c>
      <c r="BQ105" s="35">
        <v>4</v>
      </c>
    </row>
    <row r="106" spans="1:69" x14ac:dyDescent="0.25">
      <c r="A106" s="35" t="s">
        <v>293</v>
      </c>
      <c r="B106" s="35" t="s">
        <v>995</v>
      </c>
      <c r="C106" s="35">
        <v>55355005</v>
      </c>
      <c r="D106" s="35" t="s">
        <v>996</v>
      </c>
      <c r="E106" s="35" t="s">
        <v>399</v>
      </c>
      <c r="F106" s="35" t="s">
        <v>103</v>
      </c>
      <c r="G106" s="67">
        <v>1387</v>
      </c>
      <c r="H106" s="67">
        <v>60.125</v>
      </c>
      <c r="I106" s="67">
        <v>1447</v>
      </c>
      <c r="J106" s="35">
        <v>6</v>
      </c>
      <c r="K106" s="35">
        <v>0</v>
      </c>
      <c r="L106" s="35">
        <v>6</v>
      </c>
      <c r="M106" s="35">
        <v>1</v>
      </c>
      <c r="N106" s="35">
        <v>0</v>
      </c>
      <c r="O106" s="35">
        <v>0</v>
      </c>
      <c r="P106" s="35">
        <v>0</v>
      </c>
      <c r="Q106" s="35">
        <v>0</v>
      </c>
      <c r="R106" s="35">
        <v>0</v>
      </c>
      <c r="S106" s="35">
        <v>0</v>
      </c>
      <c r="T106" s="35">
        <v>0</v>
      </c>
      <c r="U106" s="35">
        <v>0</v>
      </c>
      <c r="V106" s="35">
        <v>0</v>
      </c>
      <c r="W106" s="35">
        <v>0</v>
      </c>
      <c r="X106" s="35">
        <v>0</v>
      </c>
      <c r="Y106" s="35">
        <v>0</v>
      </c>
      <c r="Z106" s="35">
        <v>0</v>
      </c>
      <c r="AA106" s="35">
        <v>0</v>
      </c>
      <c r="AB106" s="35">
        <v>0</v>
      </c>
      <c r="AC106" s="35">
        <v>0</v>
      </c>
      <c r="AD106" s="35">
        <v>0</v>
      </c>
      <c r="AE106" s="35">
        <v>0</v>
      </c>
      <c r="AF106" s="35">
        <v>0</v>
      </c>
      <c r="AG106" s="35">
        <v>0</v>
      </c>
      <c r="AH106" s="35">
        <v>0</v>
      </c>
      <c r="AI106" s="35">
        <v>0</v>
      </c>
      <c r="AJ106" s="35">
        <v>0</v>
      </c>
      <c r="AK106" s="35">
        <v>0</v>
      </c>
      <c r="AL106" s="35">
        <v>7</v>
      </c>
      <c r="AM106" s="35">
        <v>1</v>
      </c>
      <c r="AN106" s="35">
        <v>8</v>
      </c>
      <c r="AO106" s="35">
        <v>0.875</v>
      </c>
      <c r="AP106" s="35">
        <v>6</v>
      </c>
      <c r="AQ106" s="35">
        <v>0</v>
      </c>
      <c r="AR106" s="35">
        <v>6</v>
      </c>
      <c r="AS106" s="35">
        <v>1</v>
      </c>
      <c r="AT106" s="35">
        <v>19</v>
      </c>
      <c r="AU106" s="35">
        <v>3</v>
      </c>
      <c r="AV106" s="35">
        <v>10</v>
      </c>
      <c r="AW106" s="35">
        <v>1</v>
      </c>
      <c r="AX106" s="35">
        <v>1</v>
      </c>
      <c r="AY106" s="35">
        <v>21</v>
      </c>
      <c r="AZ106" s="35">
        <v>19</v>
      </c>
      <c r="BA106" s="35" t="s">
        <v>555</v>
      </c>
      <c r="BB106" s="35" t="s">
        <v>997</v>
      </c>
      <c r="BC106" s="67">
        <v>60.125</v>
      </c>
      <c r="BD106" s="35">
        <v>23</v>
      </c>
      <c r="BE106" s="35">
        <v>0</v>
      </c>
      <c r="BF106" s="35">
        <v>0</v>
      </c>
      <c r="BG106" s="35">
        <v>0</v>
      </c>
      <c r="BH106" s="35">
        <v>0</v>
      </c>
      <c r="BI106" s="35">
        <v>0</v>
      </c>
      <c r="BJ106" s="35">
        <v>0</v>
      </c>
      <c r="BK106" s="35">
        <v>28.125</v>
      </c>
      <c r="BL106" s="35">
        <v>9</v>
      </c>
      <c r="BM106" s="35">
        <v>17</v>
      </c>
      <c r="BN106" s="35">
        <v>4</v>
      </c>
      <c r="BO106" s="35">
        <v>15</v>
      </c>
      <c r="BP106" s="35">
        <v>1</v>
      </c>
      <c r="BQ106" s="35">
        <v>0</v>
      </c>
    </row>
    <row r="107" spans="1:69" x14ac:dyDescent="0.25">
      <c r="A107" s="35" t="s">
        <v>293</v>
      </c>
      <c r="B107" s="35" t="s">
        <v>82</v>
      </c>
      <c r="C107" s="35">
        <v>87412236</v>
      </c>
      <c r="D107" s="35" t="s">
        <v>81</v>
      </c>
      <c r="E107" s="35" t="s">
        <v>784</v>
      </c>
      <c r="F107" s="35" t="s">
        <v>72</v>
      </c>
      <c r="G107" s="67">
        <v>1588</v>
      </c>
      <c r="H107" s="67">
        <v>18</v>
      </c>
      <c r="I107" s="67">
        <v>1606</v>
      </c>
      <c r="J107" s="35">
        <v>2</v>
      </c>
      <c r="K107" s="35">
        <v>0</v>
      </c>
      <c r="L107" s="35">
        <v>2</v>
      </c>
      <c r="M107" s="35">
        <v>1</v>
      </c>
      <c r="N107" s="35">
        <v>0</v>
      </c>
      <c r="O107" s="35">
        <v>0</v>
      </c>
      <c r="P107" s="35">
        <v>0</v>
      </c>
      <c r="Q107" s="35">
        <v>0</v>
      </c>
      <c r="R107" s="35">
        <v>0</v>
      </c>
      <c r="S107" s="35">
        <v>0</v>
      </c>
      <c r="T107" s="35">
        <v>0</v>
      </c>
      <c r="U107" s="35">
        <v>0</v>
      </c>
      <c r="V107" s="35">
        <v>0</v>
      </c>
      <c r="W107" s="35">
        <v>0</v>
      </c>
      <c r="X107" s="35">
        <v>0</v>
      </c>
      <c r="Y107" s="35">
        <v>0</v>
      </c>
      <c r="Z107" s="35">
        <v>0</v>
      </c>
      <c r="AA107" s="35">
        <v>0</v>
      </c>
      <c r="AB107" s="35">
        <v>0</v>
      </c>
      <c r="AC107" s="35">
        <v>0</v>
      </c>
      <c r="AD107" s="35">
        <v>0</v>
      </c>
      <c r="AE107" s="35">
        <v>0</v>
      </c>
      <c r="AF107" s="35">
        <v>0</v>
      </c>
      <c r="AG107" s="35">
        <v>0</v>
      </c>
      <c r="AH107" s="35">
        <v>0</v>
      </c>
      <c r="AI107" s="35">
        <v>0</v>
      </c>
      <c r="AJ107" s="35">
        <v>0</v>
      </c>
      <c r="AK107" s="35">
        <v>0</v>
      </c>
      <c r="AL107" s="35">
        <v>11</v>
      </c>
      <c r="AM107" s="35">
        <v>1</v>
      </c>
      <c r="AN107" s="35">
        <v>12</v>
      </c>
      <c r="AO107" s="35">
        <v>0.91666666666666663</v>
      </c>
      <c r="AP107" s="35">
        <v>0</v>
      </c>
      <c r="AQ107" s="35">
        <v>0</v>
      </c>
      <c r="AR107" s="35">
        <v>0</v>
      </c>
      <c r="AS107" s="35">
        <v>0</v>
      </c>
      <c r="AT107" s="35">
        <v>13</v>
      </c>
      <c r="AU107" s="35">
        <v>5</v>
      </c>
      <c r="AV107" s="35">
        <v>64</v>
      </c>
      <c r="AW107" s="35">
        <v>1</v>
      </c>
      <c r="AX107" s="35">
        <v>1</v>
      </c>
      <c r="AY107" s="35">
        <v>7</v>
      </c>
      <c r="AZ107" s="35">
        <v>6</v>
      </c>
      <c r="BA107" s="35" t="s">
        <v>417</v>
      </c>
      <c r="BB107" s="35" t="s">
        <v>411</v>
      </c>
      <c r="BC107" s="67">
        <v>18</v>
      </c>
      <c r="BD107" s="35">
        <v>0.5</v>
      </c>
      <c r="BE107" s="35">
        <v>0</v>
      </c>
      <c r="BF107" s="35">
        <v>0</v>
      </c>
      <c r="BG107" s="35">
        <v>0</v>
      </c>
      <c r="BH107" s="35">
        <v>0</v>
      </c>
      <c r="BI107" s="35">
        <v>0</v>
      </c>
      <c r="BJ107" s="35">
        <v>0</v>
      </c>
      <c r="BK107" s="35">
        <v>17.5</v>
      </c>
      <c r="BL107" s="35">
        <v>0</v>
      </c>
      <c r="BM107" s="35">
        <v>9</v>
      </c>
      <c r="BN107" s="35">
        <v>0</v>
      </c>
      <c r="BO107" s="35">
        <v>13</v>
      </c>
      <c r="BP107" s="35">
        <v>1</v>
      </c>
      <c r="BQ107" s="35">
        <v>0</v>
      </c>
    </row>
    <row r="108" spans="1:69" x14ac:dyDescent="0.25">
      <c r="A108" s="35" t="s">
        <v>293</v>
      </c>
      <c r="B108" s="35" t="s">
        <v>222</v>
      </c>
      <c r="C108" s="35">
        <v>55345500</v>
      </c>
      <c r="D108" s="35" t="s">
        <v>189</v>
      </c>
      <c r="E108" s="35" t="s">
        <v>352</v>
      </c>
      <c r="F108" s="35" t="s">
        <v>221</v>
      </c>
      <c r="G108" s="67">
        <v>691</v>
      </c>
      <c r="H108" s="67">
        <v>-2.5</v>
      </c>
      <c r="I108" s="67">
        <v>689</v>
      </c>
      <c r="J108" s="35">
        <v>3</v>
      </c>
      <c r="K108" s="35">
        <v>5</v>
      </c>
      <c r="L108" s="35">
        <v>8</v>
      </c>
      <c r="M108" s="35">
        <v>0.375</v>
      </c>
      <c r="N108" s="35">
        <v>1</v>
      </c>
      <c r="O108" s="35">
        <v>5</v>
      </c>
      <c r="P108" s="35">
        <v>6</v>
      </c>
      <c r="Q108" s="35">
        <v>0.16666666666666666</v>
      </c>
      <c r="R108" s="35">
        <v>0</v>
      </c>
      <c r="S108" s="35">
        <v>0</v>
      </c>
      <c r="T108" s="35">
        <v>0</v>
      </c>
      <c r="U108" s="35">
        <v>0</v>
      </c>
      <c r="V108" s="35">
        <v>4</v>
      </c>
      <c r="W108" s="35">
        <v>1</v>
      </c>
      <c r="X108" s="35">
        <v>5</v>
      </c>
      <c r="Y108" s="35">
        <v>0.8</v>
      </c>
      <c r="Z108" s="35">
        <v>0</v>
      </c>
      <c r="AA108" s="35">
        <v>0</v>
      </c>
      <c r="AB108" s="35">
        <v>0</v>
      </c>
      <c r="AC108" s="35">
        <v>0</v>
      </c>
      <c r="AD108" s="35">
        <v>0</v>
      </c>
      <c r="AE108" s="35">
        <v>0</v>
      </c>
      <c r="AF108" s="35">
        <v>0</v>
      </c>
      <c r="AG108" s="35">
        <v>0</v>
      </c>
      <c r="AH108" s="35">
        <v>0</v>
      </c>
      <c r="AI108" s="35">
        <v>0</v>
      </c>
      <c r="AJ108" s="35">
        <v>0</v>
      </c>
      <c r="AK108" s="35">
        <v>0</v>
      </c>
      <c r="AL108" s="35">
        <v>0</v>
      </c>
      <c r="AM108" s="35">
        <v>0</v>
      </c>
      <c r="AN108" s="35">
        <v>0</v>
      </c>
      <c r="AO108" s="35">
        <v>0</v>
      </c>
      <c r="AP108" s="35">
        <v>0</v>
      </c>
      <c r="AQ108" s="35">
        <v>0</v>
      </c>
      <c r="AR108" s="35">
        <v>0</v>
      </c>
      <c r="AS108" s="35">
        <v>0</v>
      </c>
      <c r="AT108" s="35">
        <v>8</v>
      </c>
      <c r="AU108" s="35">
        <v>22</v>
      </c>
      <c r="AV108" s="35">
        <v>339</v>
      </c>
      <c r="AW108" s="35">
        <v>6</v>
      </c>
      <c r="AX108" s="35">
        <v>6</v>
      </c>
      <c r="AY108" s="35">
        <v>162</v>
      </c>
      <c r="AZ108" s="35">
        <v>164</v>
      </c>
      <c r="BA108" s="35" t="s">
        <v>1527</v>
      </c>
      <c r="BB108" s="35" t="s">
        <v>546</v>
      </c>
      <c r="BC108" s="67">
        <v>-2.5</v>
      </c>
      <c r="BD108" s="35">
        <v>-18.5</v>
      </c>
      <c r="BE108" s="35">
        <v>-6.5</v>
      </c>
      <c r="BF108" s="35">
        <v>0</v>
      </c>
      <c r="BG108" s="35">
        <v>22.5</v>
      </c>
      <c r="BH108" s="35">
        <v>0</v>
      </c>
      <c r="BI108" s="35">
        <v>0</v>
      </c>
      <c r="BJ108" s="35">
        <v>0</v>
      </c>
      <c r="BK108" s="35">
        <v>0</v>
      </c>
      <c r="BL108" s="35">
        <v>0</v>
      </c>
      <c r="BM108" s="35">
        <v>4</v>
      </c>
      <c r="BN108" s="35">
        <v>1</v>
      </c>
      <c r="BO108" s="35">
        <v>7</v>
      </c>
      <c r="BP108" s="35">
        <v>8</v>
      </c>
      <c r="BQ108" s="35">
        <v>3</v>
      </c>
    </row>
    <row r="109" spans="1:69" x14ac:dyDescent="0.25">
      <c r="A109" s="35" t="s">
        <v>293</v>
      </c>
      <c r="B109" s="35" t="s">
        <v>190</v>
      </c>
      <c r="C109" s="35">
        <v>87428684</v>
      </c>
      <c r="D109" s="35" t="s">
        <v>189</v>
      </c>
      <c r="E109" s="35" t="s">
        <v>337</v>
      </c>
      <c r="F109" s="35" t="s">
        <v>188</v>
      </c>
      <c r="G109" s="67">
        <v>781</v>
      </c>
      <c r="H109" s="67">
        <v>-37</v>
      </c>
      <c r="I109" s="67">
        <v>744</v>
      </c>
      <c r="J109" s="35">
        <v>3</v>
      </c>
      <c r="K109" s="35">
        <v>3</v>
      </c>
      <c r="L109" s="35">
        <v>6</v>
      </c>
      <c r="M109" s="35">
        <v>0.5</v>
      </c>
      <c r="N109" s="35">
        <v>5</v>
      </c>
      <c r="O109" s="35">
        <v>7</v>
      </c>
      <c r="P109" s="35">
        <v>12</v>
      </c>
      <c r="Q109" s="35">
        <v>0.41666666666666669</v>
      </c>
      <c r="R109" s="35">
        <v>0</v>
      </c>
      <c r="S109" s="35">
        <v>0</v>
      </c>
      <c r="T109" s="35">
        <v>0</v>
      </c>
      <c r="U109" s="35">
        <v>0</v>
      </c>
      <c r="V109" s="35">
        <v>1</v>
      </c>
      <c r="W109" s="35">
        <v>2</v>
      </c>
      <c r="X109" s="35">
        <v>3</v>
      </c>
      <c r="Y109" s="35">
        <v>0.33333333333333331</v>
      </c>
      <c r="Z109" s="35">
        <v>0</v>
      </c>
      <c r="AA109" s="35">
        <v>0</v>
      </c>
      <c r="AB109" s="35">
        <v>0</v>
      </c>
      <c r="AC109" s="35">
        <v>0</v>
      </c>
      <c r="AD109" s="35">
        <v>0</v>
      </c>
      <c r="AE109" s="35">
        <v>0</v>
      </c>
      <c r="AF109" s="35">
        <v>0</v>
      </c>
      <c r="AG109" s="35">
        <v>0</v>
      </c>
      <c r="AH109" s="35">
        <v>0</v>
      </c>
      <c r="AI109" s="35">
        <v>0</v>
      </c>
      <c r="AJ109" s="35">
        <v>0</v>
      </c>
      <c r="AK109" s="35">
        <v>0</v>
      </c>
      <c r="AL109" s="35">
        <v>4</v>
      </c>
      <c r="AM109" s="35">
        <v>6</v>
      </c>
      <c r="AN109" s="35">
        <v>10</v>
      </c>
      <c r="AO109" s="35">
        <v>0.4</v>
      </c>
      <c r="AP109" s="35">
        <v>5</v>
      </c>
      <c r="AQ109" s="35">
        <v>4</v>
      </c>
      <c r="AR109" s="35">
        <v>9</v>
      </c>
      <c r="AS109" s="35">
        <v>0.55555555555555558</v>
      </c>
      <c r="AT109" s="35">
        <v>18</v>
      </c>
      <c r="AU109" s="35">
        <v>81</v>
      </c>
      <c r="AV109" s="35">
        <v>436</v>
      </c>
      <c r="AW109" s="35">
        <v>27</v>
      </c>
      <c r="AX109" s="35">
        <v>30</v>
      </c>
      <c r="AY109" s="35">
        <v>131</v>
      </c>
      <c r="AZ109" s="35">
        <v>144</v>
      </c>
      <c r="BA109" s="35" t="s">
        <v>1339</v>
      </c>
      <c r="BB109" s="35" t="s">
        <v>517</v>
      </c>
      <c r="BC109" s="67">
        <v>-37</v>
      </c>
      <c r="BD109" s="35">
        <v>-6</v>
      </c>
      <c r="BE109" s="35">
        <v>-17.5</v>
      </c>
      <c r="BF109" s="35">
        <v>0</v>
      </c>
      <c r="BG109" s="35">
        <v>-16.25</v>
      </c>
      <c r="BH109" s="35">
        <v>0</v>
      </c>
      <c r="BI109" s="35">
        <v>0</v>
      </c>
      <c r="BJ109" s="35">
        <v>0</v>
      </c>
      <c r="BK109" s="35">
        <v>5</v>
      </c>
      <c r="BL109" s="35">
        <v>-2.25</v>
      </c>
      <c r="BM109" s="35">
        <v>5</v>
      </c>
      <c r="BN109" s="35">
        <v>2</v>
      </c>
      <c r="BO109" s="35">
        <v>16</v>
      </c>
      <c r="BP109" s="35">
        <v>15</v>
      </c>
      <c r="BQ109" s="35">
        <v>7</v>
      </c>
    </row>
    <row r="110" spans="1:69" x14ac:dyDescent="0.25">
      <c r="A110" s="35" t="s">
        <v>293</v>
      </c>
      <c r="B110" s="35" t="s">
        <v>142</v>
      </c>
      <c r="C110" s="35">
        <v>87418119</v>
      </c>
      <c r="D110" s="35" t="s">
        <v>141</v>
      </c>
      <c r="E110" s="35" t="s">
        <v>355</v>
      </c>
      <c r="F110" s="35" t="s">
        <v>140</v>
      </c>
      <c r="G110" s="67">
        <v>719</v>
      </c>
      <c r="H110" s="67">
        <v>-22.5</v>
      </c>
      <c r="I110" s="67">
        <v>697</v>
      </c>
      <c r="J110" s="35">
        <v>2</v>
      </c>
      <c r="K110" s="35">
        <v>4</v>
      </c>
      <c r="L110" s="35">
        <v>6</v>
      </c>
      <c r="M110" s="35">
        <v>0.33333333333333331</v>
      </c>
      <c r="N110" s="35">
        <v>0</v>
      </c>
      <c r="O110" s="35">
        <v>0</v>
      </c>
      <c r="P110" s="35">
        <v>0</v>
      </c>
      <c r="Q110" s="35">
        <v>0</v>
      </c>
      <c r="R110" s="35">
        <v>0</v>
      </c>
      <c r="S110" s="35">
        <v>0</v>
      </c>
      <c r="T110" s="35">
        <v>0</v>
      </c>
      <c r="U110" s="35">
        <v>0</v>
      </c>
      <c r="V110" s="35">
        <v>1</v>
      </c>
      <c r="W110" s="35">
        <v>2</v>
      </c>
      <c r="X110" s="35">
        <v>3</v>
      </c>
      <c r="Y110" s="35">
        <v>0.33333333333333331</v>
      </c>
      <c r="Z110" s="35">
        <v>0</v>
      </c>
      <c r="AA110" s="35">
        <v>0</v>
      </c>
      <c r="AB110" s="35">
        <v>0</v>
      </c>
      <c r="AC110" s="35">
        <v>0</v>
      </c>
      <c r="AD110" s="35">
        <v>0</v>
      </c>
      <c r="AE110" s="35">
        <v>0</v>
      </c>
      <c r="AF110" s="35">
        <v>0</v>
      </c>
      <c r="AG110" s="35">
        <v>0</v>
      </c>
      <c r="AH110" s="35">
        <v>0</v>
      </c>
      <c r="AI110" s="35">
        <v>0</v>
      </c>
      <c r="AJ110" s="35">
        <v>0</v>
      </c>
      <c r="AK110" s="35">
        <v>0</v>
      </c>
      <c r="AL110" s="35">
        <v>0</v>
      </c>
      <c r="AM110" s="35">
        <v>0</v>
      </c>
      <c r="AN110" s="35">
        <v>0</v>
      </c>
      <c r="AO110" s="35">
        <v>0</v>
      </c>
      <c r="AP110" s="35">
        <v>0</v>
      </c>
      <c r="AQ110" s="35">
        <v>0</v>
      </c>
      <c r="AR110" s="35">
        <v>0</v>
      </c>
      <c r="AS110" s="35">
        <v>0</v>
      </c>
      <c r="AT110" s="35">
        <v>3</v>
      </c>
      <c r="AU110" s="35">
        <v>25</v>
      </c>
      <c r="AV110" s="35">
        <v>423</v>
      </c>
      <c r="AW110" s="35">
        <v>15</v>
      </c>
      <c r="AX110" s="35">
        <v>17</v>
      </c>
      <c r="AY110" s="35">
        <v>151</v>
      </c>
      <c r="AZ110" s="35">
        <v>161</v>
      </c>
      <c r="BA110" s="35" t="s">
        <v>1356</v>
      </c>
      <c r="BB110" s="35" t="s">
        <v>462</v>
      </c>
      <c r="BC110" s="67">
        <v>-22.5</v>
      </c>
      <c r="BD110" s="35">
        <v>-10</v>
      </c>
      <c r="BE110" s="35">
        <v>0</v>
      </c>
      <c r="BF110" s="35">
        <v>0</v>
      </c>
      <c r="BG110" s="35">
        <v>-12.5</v>
      </c>
      <c r="BH110" s="35">
        <v>0</v>
      </c>
      <c r="BI110" s="35">
        <v>0</v>
      </c>
      <c r="BJ110" s="35">
        <v>0</v>
      </c>
      <c r="BK110" s="35">
        <v>0</v>
      </c>
      <c r="BL110" s="35">
        <v>0</v>
      </c>
      <c r="BM110" s="35">
        <v>1</v>
      </c>
      <c r="BN110" s="35">
        <v>1</v>
      </c>
      <c r="BO110" s="35">
        <v>2</v>
      </c>
      <c r="BP110" s="35">
        <v>4</v>
      </c>
      <c r="BQ110" s="35">
        <v>2</v>
      </c>
    </row>
    <row r="111" spans="1:69" x14ac:dyDescent="0.25">
      <c r="A111" s="35" t="s">
        <v>293</v>
      </c>
      <c r="B111" s="35" t="s">
        <v>1306</v>
      </c>
      <c r="C111" s="35">
        <v>97090232</v>
      </c>
      <c r="D111" s="35" t="s">
        <v>1264</v>
      </c>
      <c r="E111" s="35" t="s">
        <v>1265</v>
      </c>
      <c r="F111" s="35" t="s">
        <v>188</v>
      </c>
      <c r="G111" s="67">
        <v>500</v>
      </c>
      <c r="H111" s="67">
        <v>1</v>
      </c>
      <c r="I111" s="67">
        <v>501</v>
      </c>
      <c r="J111" s="35">
        <v>0</v>
      </c>
      <c r="K111" s="35">
        <v>0</v>
      </c>
      <c r="L111" s="35">
        <v>0</v>
      </c>
      <c r="M111" s="35">
        <v>0</v>
      </c>
      <c r="N111" s="35">
        <v>0</v>
      </c>
      <c r="O111" s="35">
        <v>0</v>
      </c>
      <c r="P111" s="35">
        <v>0</v>
      </c>
      <c r="Q111" s="35">
        <v>0</v>
      </c>
      <c r="R111" s="35">
        <v>0</v>
      </c>
      <c r="S111" s="35">
        <v>0</v>
      </c>
      <c r="T111" s="35">
        <v>0</v>
      </c>
      <c r="U111" s="35">
        <v>0</v>
      </c>
      <c r="V111" s="35">
        <v>0</v>
      </c>
      <c r="W111" s="35">
        <v>0</v>
      </c>
      <c r="X111" s="35">
        <v>0</v>
      </c>
      <c r="Y111" s="35">
        <v>0</v>
      </c>
      <c r="Z111" s="35">
        <v>0</v>
      </c>
      <c r="AA111" s="35">
        <v>0</v>
      </c>
      <c r="AB111" s="35">
        <v>0</v>
      </c>
      <c r="AC111" s="35">
        <v>0</v>
      </c>
      <c r="AD111" s="35">
        <v>0</v>
      </c>
      <c r="AE111" s="35">
        <v>0</v>
      </c>
      <c r="AF111" s="35">
        <v>0</v>
      </c>
      <c r="AG111" s="35">
        <v>0</v>
      </c>
      <c r="AH111" s="35">
        <v>0</v>
      </c>
      <c r="AI111" s="35">
        <v>0</v>
      </c>
      <c r="AJ111" s="35">
        <v>0</v>
      </c>
      <c r="AK111" s="35">
        <v>0</v>
      </c>
      <c r="AL111" s="35">
        <v>0</v>
      </c>
      <c r="AM111" s="35">
        <v>0</v>
      </c>
      <c r="AN111" s="35">
        <v>0</v>
      </c>
      <c r="AO111" s="35">
        <v>0</v>
      </c>
      <c r="AP111" s="35">
        <v>2</v>
      </c>
      <c r="AQ111" s="35">
        <v>3</v>
      </c>
      <c r="AR111" s="35">
        <v>5</v>
      </c>
      <c r="AS111" s="35">
        <v>0.4</v>
      </c>
      <c r="AT111" s="35">
        <v>2</v>
      </c>
      <c r="AU111" s="35">
        <v>34</v>
      </c>
      <c r="AV111" s="35">
        <v>145</v>
      </c>
      <c r="AW111" s="35">
        <v>43</v>
      </c>
      <c r="AX111" s="35">
        <v>46</v>
      </c>
      <c r="AY111" s="35">
        <v>232</v>
      </c>
      <c r="AZ111" s="35">
        <v>248</v>
      </c>
      <c r="BA111" s="35" t="s">
        <v>1278</v>
      </c>
      <c r="BB111" s="35" t="s">
        <v>1307</v>
      </c>
      <c r="BC111" s="67">
        <v>1</v>
      </c>
      <c r="BD111" s="35">
        <v>0</v>
      </c>
      <c r="BE111" s="35">
        <v>0</v>
      </c>
      <c r="BF111" s="35">
        <v>0</v>
      </c>
      <c r="BG111" s="35">
        <v>0</v>
      </c>
      <c r="BH111" s="35">
        <v>0</v>
      </c>
      <c r="BI111" s="35">
        <v>0</v>
      </c>
      <c r="BJ111" s="35">
        <v>0</v>
      </c>
      <c r="BK111" s="35">
        <v>0</v>
      </c>
      <c r="BL111" s="35">
        <v>1</v>
      </c>
      <c r="BM111" s="35">
        <v>2</v>
      </c>
      <c r="BN111" s="35">
        <v>0</v>
      </c>
      <c r="BO111" s="35">
        <v>2</v>
      </c>
      <c r="BP111" s="35">
        <v>3</v>
      </c>
      <c r="BQ111" s="35">
        <v>0</v>
      </c>
    </row>
    <row r="112" spans="1:69" x14ac:dyDescent="0.25">
      <c r="A112" s="35" t="s">
        <v>293</v>
      </c>
      <c r="B112" s="35" t="s">
        <v>795</v>
      </c>
      <c r="C112" s="35">
        <v>97058011</v>
      </c>
      <c r="D112" s="35" t="s">
        <v>159</v>
      </c>
      <c r="E112" s="35" t="s">
        <v>747</v>
      </c>
      <c r="F112" s="35" t="s">
        <v>155</v>
      </c>
      <c r="G112" s="67">
        <v>500</v>
      </c>
      <c r="H112" s="67">
        <v>0</v>
      </c>
      <c r="I112" s="67">
        <v>500</v>
      </c>
      <c r="J112" s="35">
        <v>0</v>
      </c>
      <c r="K112" s="35">
        <v>0</v>
      </c>
      <c r="L112" s="35">
        <v>0</v>
      </c>
      <c r="M112" s="35">
        <v>0</v>
      </c>
      <c r="N112" s="35">
        <v>0</v>
      </c>
      <c r="O112" s="35">
        <v>0</v>
      </c>
      <c r="P112" s="35">
        <v>0</v>
      </c>
      <c r="Q112" s="35">
        <v>0</v>
      </c>
      <c r="R112" s="35">
        <v>0</v>
      </c>
      <c r="S112" s="35">
        <v>0</v>
      </c>
      <c r="T112" s="35">
        <v>0</v>
      </c>
      <c r="U112" s="35">
        <v>0</v>
      </c>
      <c r="V112" s="35">
        <v>0</v>
      </c>
      <c r="W112" s="35">
        <v>0</v>
      </c>
      <c r="X112" s="35">
        <v>0</v>
      </c>
      <c r="Y112" s="35">
        <v>0</v>
      </c>
      <c r="Z112" s="35">
        <v>0</v>
      </c>
      <c r="AA112" s="35">
        <v>0</v>
      </c>
      <c r="AB112" s="35">
        <v>0</v>
      </c>
      <c r="AC112" s="35">
        <v>0</v>
      </c>
      <c r="AD112" s="35">
        <v>0</v>
      </c>
      <c r="AE112" s="35">
        <v>0</v>
      </c>
      <c r="AF112" s="35">
        <v>0</v>
      </c>
      <c r="AG112" s="35">
        <v>0</v>
      </c>
      <c r="AH112" s="35">
        <v>0</v>
      </c>
      <c r="AI112" s="35">
        <v>0</v>
      </c>
      <c r="AJ112" s="35">
        <v>0</v>
      </c>
      <c r="AK112" s="35">
        <v>0</v>
      </c>
      <c r="AL112" s="35">
        <v>0</v>
      </c>
      <c r="AM112" s="35">
        <v>0</v>
      </c>
      <c r="AN112" s="35">
        <v>0</v>
      </c>
      <c r="AO112" s="35">
        <v>0</v>
      </c>
      <c r="AP112" s="35">
        <v>0</v>
      </c>
      <c r="AQ112" s="35">
        <v>0</v>
      </c>
      <c r="AR112" s="35">
        <v>0</v>
      </c>
      <c r="AS112" s="35">
        <v>0</v>
      </c>
      <c r="AT112" s="35">
        <v>0</v>
      </c>
      <c r="AU112" s="35">
        <v>16</v>
      </c>
      <c r="AV112" s="35">
        <v>156</v>
      </c>
      <c r="AW112" s="35">
        <v>21</v>
      </c>
      <c r="AX112" s="35">
        <v>25</v>
      </c>
      <c r="AY112" s="35">
        <v>232</v>
      </c>
      <c r="AZ112" s="35">
        <v>252</v>
      </c>
      <c r="BA112" s="35" t="s">
        <v>1039</v>
      </c>
      <c r="BB112" s="35" t="s">
        <v>796</v>
      </c>
      <c r="BC112" s="67">
        <v>0</v>
      </c>
      <c r="BD112" s="35">
        <v>0</v>
      </c>
      <c r="BE112" s="35">
        <v>0</v>
      </c>
      <c r="BF112" s="35">
        <v>0</v>
      </c>
      <c r="BG112" s="35">
        <v>0</v>
      </c>
      <c r="BH112" s="35">
        <v>0</v>
      </c>
      <c r="BI112" s="35">
        <v>0</v>
      </c>
      <c r="BJ112" s="35">
        <v>0</v>
      </c>
      <c r="BK112" s="35">
        <v>0</v>
      </c>
      <c r="BL112" s="35">
        <v>0</v>
      </c>
      <c r="BM112" s="35">
        <v>0</v>
      </c>
      <c r="BN112" s="35">
        <v>0</v>
      </c>
      <c r="BO112" s="35">
        <v>0</v>
      </c>
      <c r="BP112" s="35">
        <v>0</v>
      </c>
      <c r="BQ112" s="35">
        <v>0</v>
      </c>
    </row>
    <row r="113" spans="1:69" x14ac:dyDescent="0.25">
      <c r="A113" s="35" t="s">
        <v>293</v>
      </c>
      <c r="B113" s="35" t="s">
        <v>797</v>
      </c>
      <c r="C113" s="35">
        <v>97076306</v>
      </c>
      <c r="D113" s="35" t="s">
        <v>159</v>
      </c>
      <c r="E113" s="35" t="s">
        <v>798</v>
      </c>
      <c r="F113" s="35" t="s">
        <v>155</v>
      </c>
      <c r="G113" s="67">
        <v>500</v>
      </c>
      <c r="H113" s="67">
        <v>0</v>
      </c>
      <c r="I113" s="67">
        <v>500</v>
      </c>
      <c r="J113" s="35">
        <v>0</v>
      </c>
      <c r="K113" s="35">
        <v>0</v>
      </c>
      <c r="L113" s="35">
        <v>0</v>
      </c>
      <c r="M113" s="35">
        <v>0</v>
      </c>
      <c r="N113" s="35">
        <v>0</v>
      </c>
      <c r="O113" s="35">
        <v>0</v>
      </c>
      <c r="P113" s="35">
        <v>0</v>
      </c>
      <c r="Q113" s="35">
        <v>0</v>
      </c>
      <c r="R113" s="35">
        <v>0</v>
      </c>
      <c r="S113" s="35">
        <v>0</v>
      </c>
      <c r="T113" s="35">
        <v>0</v>
      </c>
      <c r="U113" s="35">
        <v>0</v>
      </c>
      <c r="V113" s="35">
        <v>0</v>
      </c>
      <c r="W113" s="35">
        <v>0</v>
      </c>
      <c r="X113" s="35">
        <v>0</v>
      </c>
      <c r="Y113" s="35">
        <v>0</v>
      </c>
      <c r="Z113" s="35">
        <v>0</v>
      </c>
      <c r="AA113" s="35">
        <v>0</v>
      </c>
      <c r="AB113" s="35">
        <v>0</v>
      </c>
      <c r="AC113" s="35">
        <v>0</v>
      </c>
      <c r="AD113" s="35">
        <v>0</v>
      </c>
      <c r="AE113" s="35">
        <v>0</v>
      </c>
      <c r="AF113" s="35">
        <v>0</v>
      </c>
      <c r="AG113" s="35">
        <v>0</v>
      </c>
      <c r="AH113" s="35">
        <v>0</v>
      </c>
      <c r="AI113" s="35">
        <v>0</v>
      </c>
      <c r="AJ113" s="35">
        <v>0</v>
      </c>
      <c r="AK113" s="35">
        <v>0</v>
      </c>
      <c r="AL113" s="35">
        <v>0</v>
      </c>
      <c r="AM113" s="35">
        <v>0</v>
      </c>
      <c r="AN113" s="35">
        <v>0</v>
      </c>
      <c r="AO113" s="35">
        <v>0</v>
      </c>
      <c r="AP113" s="35">
        <v>0</v>
      </c>
      <c r="AQ113" s="35">
        <v>0</v>
      </c>
      <c r="AR113" s="35">
        <v>0</v>
      </c>
      <c r="AS113" s="35">
        <v>0</v>
      </c>
      <c r="AT113" s="35">
        <v>0</v>
      </c>
      <c r="AU113" s="35">
        <v>16</v>
      </c>
      <c r="AV113" s="35">
        <v>156</v>
      </c>
      <c r="AW113" s="35">
        <v>21</v>
      </c>
      <c r="AX113" s="35">
        <v>25</v>
      </c>
      <c r="AY113" s="35">
        <v>232</v>
      </c>
      <c r="AZ113" s="35">
        <v>252</v>
      </c>
      <c r="BA113" s="35" t="s">
        <v>1039</v>
      </c>
      <c r="BB113" s="35" t="s">
        <v>799</v>
      </c>
      <c r="BC113" s="67">
        <v>0</v>
      </c>
      <c r="BD113" s="35">
        <v>0</v>
      </c>
      <c r="BE113" s="35">
        <v>0</v>
      </c>
      <c r="BF113" s="35">
        <v>0</v>
      </c>
      <c r="BG113" s="35">
        <v>0</v>
      </c>
      <c r="BH113" s="35">
        <v>0</v>
      </c>
      <c r="BI113" s="35">
        <v>0</v>
      </c>
      <c r="BJ113" s="35">
        <v>0</v>
      </c>
      <c r="BK113" s="35">
        <v>0</v>
      </c>
      <c r="BL113" s="35">
        <v>0</v>
      </c>
      <c r="BM113" s="35">
        <v>0</v>
      </c>
      <c r="BN113" s="35">
        <v>0</v>
      </c>
      <c r="BO113" s="35">
        <v>0</v>
      </c>
      <c r="BP113" s="35">
        <v>0</v>
      </c>
      <c r="BQ113" s="35">
        <v>0</v>
      </c>
    </row>
    <row r="114" spans="1:69" x14ac:dyDescent="0.25">
      <c r="A114" s="35" t="s">
        <v>293</v>
      </c>
      <c r="B114" s="35" t="s">
        <v>242</v>
      </c>
      <c r="C114" s="35">
        <v>55312092</v>
      </c>
      <c r="D114" s="35" t="s">
        <v>159</v>
      </c>
      <c r="E114" s="35" t="s">
        <v>429</v>
      </c>
      <c r="F114" s="35" t="s">
        <v>241</v>
      </c>
      <c r="G114" s="67">
        <v>500</v>
      </c>
      <c r="H114" s="67">
        <v>-6</v>
      </c>
      <c r="I114" s="67">
        <v>494</v>
      </c>
      <c r="J114" s="35">
        <v>0</v>
      </c>
      <c r="K114" s="35">
        <v>0</v>
      </c>
      <c r="L114" s="35">
        <v>0</v>
      </c>
      <c r="M114" s="35">
        <v>0</v>
      </c>
      <c r="N114" s="35">
        <v>0</v>
      </c>
      <c r="O114" s="35">
        <v>0</v>
      </c>
      <c r="P114" s="35">
        <v>0</v>
      </c>
      <c r="Q114" s="35">
        <v>0</v>
      </c>
      <c r="R114" s="35">
        <v>0</v>
      </c>
      <c r="S114" s="35">
        <v>0</v>
      </c>
      <c r="T114" s="35">
        <v>0</v>
      </c>
      <c r="U114" s="35">
        <v>0</v>
      </c>
      <c r="V114" s="35">
        <v>0</v>
      </c>
      <c r="W114" s="35">
        <v>0</v>
      </c>
      <c r="X114" s="35">
        <v>0</v>
      </c>
      <c r="Y114" s="35">
        <v>0</v>
      </c>
      <c r="Z114" s="35">
        <v>0</v>
      </c>
      <c r="AA114" s="35">
        <v>0</v>
      </c>
      <c r="AB114" s="35">
        <v>0</v>
      </c>
      <c r="AC114" s="35">
        <v>0</v>
      </c>
      <c r="AD114" s="35">
        <v>0</v>
      </c>
      <c r="AE114" s="35">
        <v>0</v>
      </c>
      <c r="AF114" s="35">
        <v>0</v>
      </c>
      <c r="AG114" s="35">
        <v>0</v>
      </c>
      <c r="AH114" s="35">
        <v>0</v>
      </c>
      <c r="AI114" s="35">
        <v>0</v>
      </c>
      <c r="AJ114" s="35">
        <v>0</v>
      </c>
      <c r="AK114" s="35">
        <v>0</v>
      </c>
      <c r="AL114" s="35">
        <v>0</v>
      </c>
      <c r="AM114" s="35">
        <v>0</v>
      </c>
      <c r="AN114" s="35">
        <v>0</v>
      </c>
      <c r="AO114" s="35">
        <v>0</v>
      </c>
      <c r="AP114" s="35">
        <v>0</v>
      </c>
      <c r="AQ114" s="35">
        <v>5</v>
      </c>
      <c r="AR114" s="35">
        <v>5</v>
      </c>
      <c r="AS114" s="35">
        <v>0</v>
      </c>
      <c r="AT114" s="35">
        <v>0</v>
      </c>
      <c r="AU114" s="35">
        <v>28</v>
      </c>
      <c r="AV114" s="35">
        <v>361</v>
      </c>
      <c r="AW114" s="35">
        <v>2</v>
      </c>
      <c r="AX114" s="35">
        <v>28</v>
      </c>
      <c r="AY114" s="35">
        <v>232</v>
      </c>
      <c r="AZ114" s="35">
        <v>252</v>
      </c>
      <c r="BA114" s="35" t="s">
        <v>919</v>
      </c>
      <c r="BB114" s="35" t="s">
        <v>562</v>
      </c>
      <c r="BC114" s="67">
        <v>-6</v>
      </c>
      <c r="BD114" s="35">
        <v>0</v>
      </c>
      <c r="BE114" s="35">
        <v>0</v>
      </c>
      <c r="BF114" s="35">
        <v>0</v>
      </c>
      <c r="BG114" s="35">
        <v>0</v>
      </c>
      <c r="BH114" s="35">
        <v>0</v>
      </c>
      <c r="BI114" s="35">
        <v>0</v>
      </c>
      <c r="BJ114" s="35">
        <v>0</v>
      </c>
      <c r="BK114" s="35">
        <v>0</v>
      </c>
      <c r="BL114" s="35">
        <v>-6</v>
      </c>
      <c r="BM114" s="35">
        <v>0</v>
      </c>
      <c r="BN114" s="35">
        <v>0</v>
      </c>
      <c r="BO114" s="35">
        <v>0</v>
      </c>
      <c r="BP114" s="35">
        <v>5</v>
      </c>
      <c r="BQ114" s="35">
        <v>0</v>
      </c>
    </row>
    <row r="115" spans="1:69" x14ac:dyDescent="0.25">
      <c r="A115" s="35" t="s">
        <v>293</v>
      </c>
      <c r="B115" s="35" t="s">
        <v>998</v>
      </c>
      <c r="C115" s="35">
        <v>55317959</v>
      </c>
      <c r="D115" s="35" t="s">
        <v>159</v>
      </c>
      <c r="E115" s="35" t="s">
        <v>823</v>
      </c>
      <c r="F115" s="35" t="s">
        <v>241</v>
      </c>
      <c r="G115" s="67">
        <v>607</v>
      </c>
      <c r="H115" s="67">
        <v>5.25</v>
      </c>
      <c r="I115" s="67">
        <v>612</v>
      </c>
      <c r="J115" s="35">
        <v>0</v>
      </c>
      <c r="K115" s="35">
        <v>0</v>
      </c>
      <c r="L115" s="35">
        <v>0</v>
      </c>
      <c r="M115" s="35">
        <v>0</v>
      </c>
      <c r="N115" s="35">
        <v>0</v>
      </c>
      <c r="O115" s="35">
        <v>0</v>
      </c>
      <c r="P115" s="35">
        <v>0</v>
      </c>
      <c r="Q115" s="35">
        <v>0</v>
      </c>
      <c r="R115" s="35">
        <v>0</v>
      </c>
      <c r="S115" s="35">
        <v>0</v>
      </c>
      <c r="T115" s="35">
        <v>0</v>
      </c>
      <c r="U115" s="35">
        <v>0</v>
      </c>
      <c r="V115" s="35">
        <v>0</v>
      </c>
      <c r="W115" s="35">
        <v>0</v>
      </c>
      <c r="X115" s="35">
        <v>0</v>
      </c>
      <c r="Y115" s="35">
        <v>0</v>
      </c>
      <c r="Z115" s="35">
        <v>0</v>
      </c>
      <c r="AA115" s="35">
        <v>0</v>
      </c>
      <c r="AB115" s="35">
        <v>0</v>
      </c>
      <c r="AC115" s="35">
        <v>0</v>
      </c>
      <c r="AD115" s="35">
        <v>0</v>
      </c>
      <c r="AE115" s="35">
        <v>0</v>
      </c>
      <c r="AF115" s="35">
        <v>0</v>
      </c>
      <c r="AG115" s="35">
        <v>0</v>
      </c>
      <c r="AH115" s="35">
        <v>0</v>
      </c>
      <c r="AI115" s="35">
        <v>0</v>
      </c>
      <c r="AJ115" s="35">
        <v>0</v>
      </c>
      <c r="AK115" s="35">
        <v>0</v>
      </c>
      <c r="AL115" s="35">
        <v>0</v>
      </c>
      <c r="AM115" s="35">
        <v>0</v>
      </c>
      <c r="AN115" s="35">
        <v>0</v>
      </c>
      <c r="AO115" s="35">
        <v>0</v>
      </c>
      <c r="AP115" s="35">
        <v>3</v>
      </c>
      <c r="AQ115" s="35">
        <v>5</v>
      </c>
      <c r="AR115" s="35">
        <v>8</v>
      </c>
      <c r="AS115" s="35">
        <v>0.375</v>
      </c>
      <c r="AT115" s="35">
        <v>3</v>
      </c>
      <c r="AU115" s="35">
        <v>1</v>
      </c>
      <c r="AV115" s="35">
        <v>120</v>
      </c>
      <c r="AW115" s="35">
        <v>1</v>
      </c>
      <c r="AX115" s="35">
        <v>1</v>
      </c>
      <c r="AY115" s="35">
        <v>185</v>
      </c>
      <c r="AZ115" s="35">
        <v>189</v>
      </c>
      <c r="BA115" s="35" t="s">
        <v>559</v>
      </c>
      <c r="BB115" s="35" t="s">
        <v>999</v>
      </c>
      <c r="BC115" s="67">
        <v>5.25</v>
      </c>
      <c r="BD115" s="35">
        <v>0</v>
      </c>
      <c r="BE115" s="35">
        <v>0</v>
      </c>
      <c r="BF115" s="35">
        <v>0</v>
      </c>
      <c r="BG115" s="35">
        <v>0</v>
      </c>
      <c r="BH115" s="35">
        <v>0</v>
      </c>
      <c r="BI115" s="35">
        <v>0</v>
      </c>
      <c r="BJ115" s="35">
        <v>0</v>
      </c>
      <c r="BK115" s="35">
        <v>0</v>
      </c>
      <c r="BL115" s="35">
        <v>5.25</v>
      </c>
      <c r="BM115" s="35">
        <v>3</v>
      </c>
      <c r="BN115" s="35">
        <v>1</v>
      </c>
      <c r="BO115" s="35">
        <v>2</v>
      </c>
      <c r="BP115" s="35">
        <v>4</v>
      </c>
      <c r="BQ115" s="35">
        <v>1</v>
      </c>
    </row>
    <row r="116" spans="1:69" x14ac:dyDescent="0.25">
      <c r="A116" s="35" t="s">
        <v>293</v>
      </c>
      <c r="B116" s="35" t="s">
        <v>160</v>
      </c>
      <c r="C116" s="35">
        <v>87424780</v>
      </c>
      <c r="D116" s="35" t="s">
        <v>159</v>
      </c>
      <c r="E116" s="35" t="s">
        <v>374</v>
      </c>
      <c r="F116" s="35" t="s">
        <v>155</v>
      </c>
      <c r="G116" s="67">
        <v>1135</v>
      </c>
      <c r="H116" s="67">
        <v>-18.5</v>
      </c>
      <c r="I116" s="67">
        <v>1117</v>
      </c>
      <c r="J116" s="35">
        <v>0</v>
      </c>
      <c r="K116" s="35">
        <v>0</v>
      </c>
      <c r="L116" s="35">
        <v>0</v>
      </c>
      <c r="M116" s="35">
        <v>0</v>
      </c>
      <c r="N116" s="35">
        <v>5</v>
      </c>
      <c r="O116" s="35">
        <v>7</v>
      </c>
      <c r="P116" s="35">
        <v>12</v>
      </c>
      <c r="Q116" s="35">
        <v>0.41666666666666669</v>
      </c>
      <c r="R116" s="35">
        <v>0</v>
      </c>
      <c r="S116" s="35">
        <v>0</v>
      </c>
      <c r="T116" s="35">
        <v>0</v>
      </c>
      <c r="U116" s="35">
        <v>0</v>
      </c>
      <c r="V116" s="35">
        <v>0</v>
      </c>
      <c r="W116" s="35">
        <v>0</v>
      </c>
      <c r="X116" s="35">
        <v>0</v>
      </c>
      <c r="Y116" s="35">
        <v>0</v>
      </c>
      <c r="Z116" s="35">
        <v>0</v>
      </c>
      <c r="AA116" s="35">
        <v>0</v>
      </c>
      <c r="AB116" s="35">
        <v>0</v>
      </c>
      <c r="AC116" s="35">
        <v>0</v>
      </c>
      <c r="AD116" s="35">
        <v>0</v>
      </c>
      <c r="AE116" s="35">
        <v>0</v>
      </c>
      <c r="AF116" s="35">
        <v>0</v>
      </c>
      <c r="AG116" s="35">
        <v>0</v>
      </c>
      <c r="AH116" s="35">
        <v>0</v>
      </c>
      <c r="AI116" s="35">
        <v>0</v>
      </c>
      <c r="AJ116" s="35">
        <v>0</v>
      </c>
      <c r="AK116" s="35">
        <v>0</v>
      </c>
      <c r="AL116" s="35">
        <v>0</v>
      </c>
      <c r="AM116" s="35">
        <v>0</v>
      </c>
      <c r="AN116" s="35">
        <v>0</v>
      </c>
      <c r="AO116" s="35">
        <v>0</v>
      </c>
      <c r="AP116" s="35">
        <v>0</v>
      </c>
      <c r="AQ116" s="35">
        <v>0</v>
      </c>
      <c r="AR116" s="35">
        <v>0</v>
      </c>
      <c r="AS116" s="35">
        <v>0</v>
      </c>
      <c r="AT116" s="35">
        <v>5</v>
      </c>
      <c r="AU116" s="35">
        <v>46</v>
      </c>
      <c r="AV116" s="35">
        <v>406</v>
      </c>
      <c r="AW116" s="35">
        <v>2</v>
      </c>
      <c r="AX116" s="35">
        <v>2</v>
      </c>
      <c r="AY116" s="35">
        <v>52</v>
      </c>
      <c r="AZ116" s="35">
        <v>56</v>
      </c>
      <c r="BA116" s="35" t="s">
        <v>1108</v>
      </c>
      <c r="BB116" s="35" t="s">
        <v>483</v>
      </c>
      <c r="BC116" s="67">
        <v>-18.5</v>
      </c>
      <c r="BD116" s="35">
        <v>0</v>
      </c>
      <c r="BE116" s="35">
        <v>-18.5</v>
      </c>
      <c r="BF116" s="35">
        <v>0</v>
      </c>
      <c r="BG116" s="35">
        <v>0</v>
      </c>
      <c r="BH116" s="35">
        <v>0</v>
      </c>
      <c r="BI116" s="35">
        <v>0</v>
      </c>
      <c r="BJ116" s="35">
        <v>0</v>
      </c>
      <c r="BK116" s="35">
        <v>0</v>
      </c>
      <c r="BL116" s="35">
        <v>0</v>
      </c>
      <c r="BM116" s="35">
        <v>2</v>
      </c>
      <c r="BN116" s="35">
        <v>0</v>
      </c>
      <c r="BO116" s="35">
        <v>5</v>
      </c>
      <c r="BP116" s="35">
        <v>5</v>
      </c>
      <c r="BQ116" s="35">
        <v>2</v>
      </c>
    </row>
    <row r="117" spans="1:69" x14ac:dyDescent="0.25">
      <c r="A117" s="35" t="s">
        <v>293</v>
      </c>
      <c r="B117" s="35" t="s">
        <v>1001</v>
      </c>
      <c r="C117" s="35">
        <v>87459751</v>
      </c>
      <c r="D117" s="35" t="s">
        <v>1002</v>
      </c>
      <c r="E117" s="35" t="s">
        <v>1003</v>
      </c>
      <c r="F117" s="35" t="s">
        <v>47</v>
      </c>
      <c r="G117" s="67">
        <v>500</v>
      </c>
      <c r="H117" s="67">
        <v>0</v>
      </c>
      <c r="I117" s="67">
        <v>500</v>
      </c>
      <c r="J117" s="35">
        <v>0</v>
      </c>
      <c r="K117" s="35">
        <v>0</v>
      </c>
      <c r="L117" s="35">
        <v>0</v>
      </c>
      <c r="M117" s="35">
        <v>0</v>
      </c>
      <c r="N117" s="35">
        <v>0</v>
      </c>
      <c r="O117" s="35">
        <v>0</v>
      </c>
      <c r="P117" s="35">
        <v>0</v>
      </c>
      <c r="Q117" s="35">
        <v>0</v>
      </c>
      <c r="R117" s="35">
        <v>0</v>
      </c>
      <c r="S117" s="35">
        <v>0</v>
      </c>
      <c r="T117" s="35">
        <v>0</v>
      </c>
      <c r="U117" s="35">
        <v>0</v>
      </c>
      <c r="V117" s="35">
        <v>0</v>
      </c>
      <c r="W117" s="35">
        <v>0</v>
      </c>
      <c r="X117" s="35">
        <v>0</v>
      </c>
      <c r="Y117" s="35">
        <v>0</v>
      </c>
      <c r="Z117" s="35">
        <v>0</v>
      </c>
      <c r="AA117" s="35">
        <v>0</v>
      </c>
      <c r="AB117" s="35">
        <v>0</v>
      </c>
      <c r="AC117" s="35">
        <v>0</v>
      </c>
      <c r="AD117" s="35">
        <v>0</v>
      </c>
      <c r="AE117" s="35">
        <v>0</v>
      </c>
      <c r="AF117" s="35">
        <v>0</v>
      </c>
      <c r="AG117" s="35">
        <v>0</v>
      </c>
      <c r="AH117" s="35">
        <v>0</v>
      </c>
      <c r="AI117" s="35">
        <v>0</v>
      </c>
      <c r="AJ117" s="35">
        <v>0</v>
      </c>
      <c r="AK117" s="35">
        <v>0</v>
      </c>
      <c r="AL117" s="35">
        <v>0</v>
      </c>
      <c r="AM117" s="35">
        <v>0</v>
      </c>
      <c r="AN117" s="35">
        <v>0</v>
      </c>
      <c r="AO117" s="35">
        <v>0</v>
      </c>
      <c r="AP117" s="35">
        <v>0</v>
      </c>
      <c r="AQ117" s="35">
        <v>0</v>
      </c>
      <c r="AR117" s="35">
        <v>0</v>
      </c>
      <c r="AS117" s="35">
        <v>0</v>
      </c>
      <c r="AT117" s="35">
        <v>0</v>
      </c>
      <c r="AU117" s="35">
        <v>6</v>
      </c>
      <c r="AV117" s="35">
        <v>156</v>
      </c>
      <c r="AW117" s="35">
        <v>9</v>
      </c>
      <c r="AX117" s="35">
        <v>9</v>
      </c>
      <c r="AY117" s="35">
        <v>232</v>
      </c>
      <c r="AZ117" s="35">
        <v>252</v>
      </c>
      <c r="BA117" s="35" t="s">
        <v>1475</v>
      </c>
      <c r="BB117" s="35" t="s">
        <v>1004</v>
      </c>
      <c r="BC117" s="67">
        <v>0</v>
      </c>
      <c r="BD117" s="35">
        <v>0</v>
      </c>
      <c r="BE117" s="35">
        <v>0</v>
      </c>
      <c r="BF117" s="35">
        <v>0</v>
      </c>
      <c r="BG117" s="35">
        <v>0</v>
      </c>
      <c r="BH117" s="35">
        <v>0</v>
      </c>
      <c r="BI117" s="35">
        <v>0</v>
      </c>
      <c r="BJ117" s="35">
        <v>0</v>
      </c>
      <c r="BK117" s="35">
        <v>0</v>
      </c>
      <c r="BL117" s="35">
        <v>0</v>
      </c>
      <c r="BM117" s="35">
        <v>0</v>
      </c>
      <c r="BN117" s="35">
        <v>0</v>
      </c>
      <c r="BO117" s="35">
        <v>0</v>
      </c>
      <c r="BP117" s="35">
        <v>0</v>
      </c>
      <c r="BQ117" s="35">
        <v>0</v>
      </c>
    </row>
    <row r="118" spans="1:69" x14ac:dyDescent="0.25">
      <c r="A118" s="35" t="s">
        <v>293</v>
      </c>
      <c r="B118" s="35" t="s">
        <v>1005</v>
      </c>
      <c r="C118" s="35">
        <v>87436224</v>
      </c>
      <c r="D118" s="35" t="s">
        <v>1002</v>
      </c>
      <c r="E118" s="35" t="s">
        <v>620</v>
      </c>
      <c r="F118" s="35" t="s">
        <v>47</v>
      </c>
      <c r="G118" s="67">
        <v>500</v>
      </c>
      <c r="H118" s="67">
        <v>0</v>
      </c>
      <c r="I118" s="67">
        <v>500</v>
      </c>
      <c r="J118" s="35">
        <v>0</v>
      </c>
      <c r="K118" s="35">
        <v>0</v>
      </c>
      <c r="L118" s="35">
        <v>0</v>
      </c>
      <c r="M118" s="35">
        <v>0</v>
      </c>
      <c r="N118" s="35">
        <v>0</v>
      </c>
      <c r="O118" s="35">
        <v>0</v>
      </c>
      <c r="P118" s="35">
        <v>0</v>
      </c>
      <c r="Q118" s="35">
        <v>0</v>
      </c>
      <c r="R118" s="35">
        <v>0</v>
      </c>
      <c r="S118" s="35">
        <v>0</v>
      </c>
      <c r="T118" s="35">
        <v>0</v>
      </c>
      <c r="U118" s="35">
        <v>0</v>
      </c>
      <c r="V118" s="35">
        <v>0</v>
      </c>
      <c r="W118" s="35">
        <v>0</v>
      </c>
      <c r="X118" s="35">
        <v>0</v>
      </c>
      <c r="Y118" s="35">
        <v>0</v>
      </c>
      <c r="Z118" s="35">
        <v>0</v>
      </c>
      <c r="AA118" s="35">
        <v>0</v>
      </c>
      <c r="AB118" s="35">
        <v>0</v>
      </c>
      <c r="AC118" s="35">
        <v>0</v>
      </c>
      <c r="AD118" s="35">
        <v>0</v>
      </c>
      <c r="AE118" s="35">
        <v>0</v>
      </c>
      <c r="AF118" s="35">
        <v>0</v>
      </c>
      <c r="AG118" s="35">
        <v>0</v>
      </c>
      <c r="AH118" s="35">
        <v>0</v>
      </c>
      <c r="AI118" s="35">
        <v>0</v>
      </c>
      <c r="AJ118" s="35">
        <v>0</v>
      </c>
      <c r="AK118" s="35">
        <v>0</v>
      </c>
      <c r="AL118" s="35">
        <v>0</v>
      </c>
      <c r="AM118" s="35">
        <v>0</v>
      </c>
      <c r="AN118" s="35">
        <v>0</v>
      </c>
      <c r="AO118" s="35">
        <v>0</v>
      </c>
      <c r="AP118" s="35">
        <v>0</v>
      </c>
      <c r="AQ118" s="35">
        <v>0</v>
      </c>
      <c r="AR118" s="35">
        <v>0</v>
      </c>
      <c r="AS118" s="35">
        <v>0</v>
      </c>
      <c r="AT118" s="35">
        <v>0</v>
      </c>
      <c r="AU118" s="35">
        <v>6</v>
      </c>
      <c r="AV118" s="35">
        <v>156</v>
      </c>
      <c r="AW118" s="35">
        <v>9</v>
      </c>
      <c r="AX118" s="35">
        <v>9</v>
      </c>
      <c r="AY118" s="35">
        <v>232</v>
      </c>
      <c r="AZ118" s="35">
        <v>252</v>
      </c>
      <c r="BA118" s="35" t="s">
        <v>1475</v>
      </c>
      <c r="BB118" s="35" t="s">
        <v>1006</v>
      </c>
      <c r="BC118" s="67">
        <v>0</v>
      </c>
      <c r="BD118" s="35">
        <v>0</v>
      </c>
      <c r="BE118" s="35">
        <v>0</v>
      </c>
      <c r="BF118" s="35">
        <v>0</v>
      </c>
      <c r="BG118" s="35">
        <v>0</v>
      </c>
      <c r="BH118" s="35">
        <v>0</v>
      </c>
      <c r="BI118" s="35">
        <v>0</v>
      </c>
      <c r="BJ118" s="35">
        <v>0</v>
      </c>
      <c r="BK118" s="35">
        <v>0</v>
      </c>
      <c r="BL118" s="35">
        <v>0</v>
      </c>
      <c r="BM118" s="35">
        <v>0</v>
      </c>
      <c r="BN118" s="35">
        <v>0</v>
      </c>
      <c r="BO118" s="35">
        <v>0</v>
      </c>
      <c r="BP118" s="35">
        <v>0</v>
      </c>
      <c r="BQ118" s="35">
        <v>0</v>
      </c>
    </row>
    <row r="119" spans="1:69" x14ac:dyDescent="0.25">
      <c r="A119" s="35" t="s">
        <v>293</v>
      </c>
      <c r="B119" s="35" t="s">
        <v>1528</v>
      </c>
      <c r="C119" s="35">
        <v>97094664</v>
      </c>
      <c r="D119" s="35" t="s">
        <v>1529</v>
      </c>
      <c r="E119" s="35" t="s">
        <v>352</v>
      </c>
      <c r="F119" s="35" t="s">
        <v>47</v>
      </c>
      <c r="G119" s="67">
        <v>500</v>
      </c>
      <c r="H119" s="67">
        <v>0</v>
      </c>
      <c r="I119" s="67">
        <v>500</v>
      </c>
      <c r="J119" s="35">
        <v>0</v>
      </c>
      <c r="K119" s="35">
        <v>0</v>
      </c>
      <c r="L119" s="35">
        <v>0</v>
      </c>
      <c r="M119" s="35">
        <v>0</v>
      </c>
      <c r="N119" s="35">
        <v>0</v>
      </c>
      <c r="O119" s="35">
        <v>0</v>
      </c>
      <c r="P119" s="35">
        <v>0</v>
      </c>
      <c r="Q119" s="35">
        <v>0</v>
      </c>
      <c r="R119" s="35">
        <v>0</v>
      </c>
      <c r="S119" s="35">
        <v>0</v>
      </c>
      <c r="T119" s="35">
        <v>0</v>
      </c>
      <c r="U119" s="35">
        <v>0</v>
      </c>
      <c r="V119" s="35">
        <v>0</v>
      </c>
      <c r="W119" s="35">
        <v>0</v>
      </c>
      <c r="X119" s="35">
        <v>0</v>
      </c>
      <c r="Y119" s="35">
        <v>0</v>
      </c>
      <c r="Z119" s="35">
        <v>0</v>
      </c>
      <c r="AA119" s="35">
        <v>0</v>
      </c>
      <c r="AB119" s="35">
        <v>0</v>
      </c>
      <c r="AC119" s="35">
        <v>0</v>
      </c>
      <c r="AD119" s="35">
        <v>0</v>
      </c>
      <c r="AE119" s="35">
        <v>0</v>
      </c>
      <c r="AF119" s="35">
        <v>0</v>
      </c>
      <c r="AG119" s="35">
        <v>0</v>
      </c>
      <c r="AH119" s="35">
        <v>0</v>
      </c>
      <c r="AI119" s="35">
        <v>0</v>
      </c>
      <c r="AJ119" s="35">
        <v>0</v>
      </c>
      <c r="AK119" s="35">
        <v>0</v>
      </c>
      <c r="AL119" s="35">
        <v>0</v>
      </c>
      <c r="AM119" s="35">
        <v>0</v>
      </c>
      <c r="AN119" s="35">
        <v>0</v>
      </c>
      <c r="AO119" s="35">
        <v>0</v>
      </c>
      <c r="AP119" s="35">
        <v>0</v>
      </c>
      <c r="AQ119" s="35">
        <v>0</v>
      </c>
      <c r="AR119" s="35">
        <v>0</v>
      </c>
      <c r="AS119" s="35">
        <v>0</v>
      </c>
      <c r="AT119" s="35">
        <v>0</v>
      </c>
      <c r="AU119" s="35">
        <v>6</v>
      </c>
      <c r="AV119" s="35">
        <v>156</v>
      </c>
      <c r="AW119" s="35">
        <v>9</v>
      </c>
      <c r="AX119" s="35">
        <v>9</v>
      </c>
      <c r="AY119" s="35">
        <v>232</v>
      </c>
      <c r="AZ119" s="35">
        <v>252</v>
      </c>
      <c r="BA119" s="35" t="s">
        <v>1475</v>
      </c>
      <c r="BB119" s="35" t="s">
        <v>1530</v>
      </c>
      <c r="BC119" s="67">
        <v>0</v>
      </c>
      <c r="BD119" s="35">
        <v>0</v>
      </c>
      <c r="BE119" s="35">
        <v>0</v>
      </c>
      <c r="BF119" s="35">
        <v>0</v>
      </c>
      <c r="BG119" s="35">
        <v>0</v>
      </c>
      <c r="BH119" s="35">
        <v>0</v>
      </c>
      <c r="BI119" s="35">
        <v>0</v>
      </c>
      <c r="BJ119" s="35">
        <v>0</v>
      </c>
      <c r="BK119" s="35">
        <v>0</v>
      </c>
      <c r="BL119" s="35">
        <v>0</v>
      </c>
      <c r="BM119" s="35">
        <v>0</v>
      </c>
      <c r="BN119" s="35">
        <v>0</v>
      </c>
      <c r="BO119" s="35">
        <v>0</v>
      </c>
      <c r="BP119" s="35">
        <v>0</v>
      </c>
      <c r="BQ119" s="35">
        <v>0</v>
      </c>
    </row>
    <row r="120" spans="1:69" x14ac:dyDescent="0.25">
      <c r="A120" s="35" t="s">
        <v>293</v>
      </c>
      <c r="B120" s="35" t="s">
        <v>1531</v>
      </c>
      <c r="C120" s="35">
        <v>97093983</v>
      </c>
      <c r="D120" s="35" t="s">
        <v>1532</v>
      </c>
      <c r="E120" s="35" t="s">
        <v>538</v>
      </c>
      <c r="F120" s="35" t="s">
        <v>103</v>
      </c>
      <c r="G120" s="67">
        <v>500</v>
      </c>
      <c r="H120" s="67">
        <v>0</v>
      </c>
      <c r="I120" s="67">
        <v>500</v>
      </c>
      <c r="J120" s="35">
        <v>0</v>
      </c>
      <c r="K120" s="35">
        <v>0</v>
      </c>
      <c r="L120" s="35">
        <v>0</v>
      </c>
      <c r="M120" s="35">
        <v>0</v>
      </c>
      <c r="N120" s="35">
        <v>0</v>
      </c>
      <c r="O120" s="35">
        <v>0</v>
      </c>
      <c r="P120" s="35">
        <v>0</v>
      </c>
      <c r="Q120" s="35">
        <v>0</v>
      </c>
      <c r="R120" s="35">
        <v>0</v>
      </c>
      <c r="S120" s="35">
        <v>0</v>
      </c>
      <c r="T120" s="35">
        <v>0</v>
      </c>
      <c r="U120" s="35">
        <v>0</v>
      </c>
      <c r="V120" s="35">
        <v>0</v>
      </c>
      <c r="W120" s="35">
        <v>0</v>
      </c>
      <c r="X120" s="35">
        <v>0</v>
      </c>
      <c r="Y120" s="35">
        <v>0</v>
      </c>
      <c r="Z120" s="35">
        <v>0</v>
      </c>
      <c r="AA120" s="35">
        <v>0</v>
      </c>
      <c r="AB120" s="35">
        <v>0</v>
      </c>
      <c r="AC120" s="35">
        <v>0</v>
      </c>
      <c r="AD120" s="35">
        <v>0</v>
      </c>
      <c r="AE120" s="35">
        <v>0</v>
      </c>
      <c r="AF120" s="35">
        <v>0</v>
      </c>
      <c r="AG120" s="35">
        <v>0</v>
      </c>
      <c r="AH120" s="35">
        <v>0</v>
      </c>
      <c r="AI120" s="35">
        <v>0</v>
      </c>
      <c r="AJ120" s="35">
        <v>0</v>
      </c>
      <c r="AK120" s="35">
        <v>0</v>
      </c>
      <c r="AL120" s="35">
        <v>0</v>
      </c>
      <c r="AM120" s="35">
        <v>0</v>
      </c>
      <c r="AN120" s="35">
        <v>0</v>
      </c>
      <c r="AO120" s="35">
        <v>0</v>
      </c>
      <c r="AP120" s="35">
        <v>0</v>
      </c>
      <c r="AQ120" s="35">
        <v>0</v>
      </c>
      <c r="AR120" s="35">
        <v>0</v>
      </c>
      <c r="AS120" s="35">
        <v>0</v>
      </c>
      <c r="AT120" s="35">
        <v>0</v>
      </c>
      <c r="AU120" s="35">
        <v>16</v>
      </c>
      <c r="AV120" s="35">
        <v>156</v>
      </c>
      <c r="AW120" s="35">
        <v>16</v>
      </c>
      <c r="AX120" s="35">
        <v>22</v>
      </c>
      <c r="AY120" s="35">
        <v>232</v>
      </c>
      <c r="AZ120" s="35">
        <v>252</v>
      </c>
      <c r="BA120" s="35" t="s">
        <v>1394</v>
      </c>
      <c r="BB120" s="35" t="s">
        <v>1533</v>
      </c>
      <c r="BC120" s="67">
        <v>0</v>
      </c>
      <c r="BD120" s="35">
        <v>0</v>
      </c>
      <c r="BE120" s="35">
        <v>0</v>
      </c>
      <c r="BF120" s="35">
        <v>0</v>
      </c>
      <c r="BG120" s="35">
        <v>0</v>
      </c>
      <c r="BH120" s="35">
        <v>0</v>
      </c>
      <c r="BI120" s="35">
        <v>0</v>
      </c>
      <c r="BJ120" s="35">
        <v>0</v>
      </c>
      <c r="BK120" s="35">
        <v>0</v>
      </c>
      <c r="BL120" s="35">
        <v>0</v>
      </c>
      <c r="BM120" s="35">
        <v>0</v>
      </c>
      <c r="BN120" s="35">
        <v>0</v>
      </c>
      <c r="BO120" s="35">
        <v>0</v>
      </c>
      <c r="BP120" s="35">
        <v>0</v>
      </c>
      <c r="BQ120" s="35">
        <v>0</v>
      </c>
    </row>
    <row r="121" spans="1:69" x14ac:dyDescent="0.25">
      <c r="A121" s="35" t="s">
        <v>293</v>
      </c>
      <c r="B121" s="35" t="s">
        <v>1007</v>
      </c>
      <c r="C121" s="35">
        <v>55323663</v>
      </c>
      <c r="D121" s="35" t="s">
        <v>1008</v>
      </c>
      <c r="E121" s="35" t="s">
        <v>308</v>
      </c>
      <c r="F121" s="35" t="s">
        <v>188</v>
      </c>
      <c r="G121" s="67">
        <v>721</v>
      </c>
      <c r="H121" s="67">
        <v>-10</v>
      </c>
      <c r="I121" s="67">
        <v>711</v>
      </c>
      <c r="J121" s="35">
        <v>0</v>
      </c>
      <c r="K121" s="35">
        <v>2</v>
      </c>
      <c r="L121" s="35">
        <v>2</v>
      </c>
      <c r="M121" s="35">
        <v>0</v>
      </c>
      <c r="N121" s="35">
        <v>0</v>
      </c>
      <c r="O121" s="35">
        <v>0</v>
      </c>
      <c r="P121" s="35">
        <v>0</v>
      </c>
      <c r="Q121" s="35">
        <v>0</v>
      </c>
      <c r="R121" s="35">
        <v>0</v>
      </c>
      <c r="S121" s="35">
        <v>0</v>
      </c>
      <c r="T121" s="35">
        <v>0</v>
      </c>
      <c r="U121" s="35">
        <v>0</v>
      </c>
      <c r="V121" s="35">
        <v>0</v>
      </c>
      <c r="W121" s="35">
        <v>0</v>
      </c>
      <c r="X121" s="35">
        <v>0</v>
      </c>
      <c r="Y121" s="35">
        <v>0</v>
      </c>
      <c r="Z121" s="35">
        <v>0</v>
      </c>
      <c r="AA121" s="35">
        <v>0</v>
      </c>
      <c r="AB121" s="35">
        <v>0</v>
      </c>
      <c r="AC121" s="35">
        <v>0</v>
      </c>
      <c r="AD121" s="35">
        <v>0</v>
      </c>
      <c r="AE121" s="35">
        <v>0</v>
      </c>
      <c r="AF121" s="35">
        <v>0</v>
      </c>
      <c r="AG121" s="35">
        <v>0</v>
      </c>
      <c r="AH121" s="35">
        <v>0</v>
      </c>
      <c r="AI121" s="35">
        <v>0</v>
      </c>
      <c r="AJ121" s="35">
        <v>0</v>
      </c>
      <c r="AK121" s="35">
        <v>0</v>
      </c>
      <c r="AL121" s="35">
        <v>0</v>
      </c>
      <c r="AM121" s="35">
        <v>0</v>
      </c>
      <c r="AN121" s="35">
        <v>0</v>
      </c>
      <c r="AO121" s="35">
        <v>0</v>
      </c>
      <c r="AP121" s="35">
        <v>0</v>
      </c>
      <c r="AQ121" s="35">
        <v>0</v>
      </c>
      <c r="AR121" s="35">
        <v>0</v>
      </c>
      <c r="AS121" s="35">
        <v>0</v>
      </c>
      <c r="AT121" s="35">
        <v>0</v>
      </c>
      <c r="AU121" s="35">
        <v>65</v>
      </c>
      <c r="AV121" s="35">
        <v>372</v>
      </c>
      <c r="AW121" s="35">
        <v>31</v>
      </c>
      <c r="AX121" s="35">
        <v>31</v>
      </c>
      <c r="AY121" s="35">
        <v>149</v>
      </c>
      <c r="AZ121" s="35">
        <v>157</v>
      </c>
      <c r="BA121" s="35" t="s">
        <v>1534</v>
      </c>
      <c r="BB121" s="35" t="s">
        <v>1009</v>
      </c>
      <c r="BC121" s="67">
        <v>-10</v>
      </c>
      <c r="BD121" s="35">
        <v>-10</v>
      </c>
      <c r="BE121" s="35">
        <v>0</v>
      </c>
      <c r="BF121" s="35">
        <v>0</v>
      </c>
      <c r="BG121" s="35">
        <v>0</v>
      </c>
      <c r="BH121" s="35">
        <v>0</v>
      </c>
      <c r="BI121" s="35">
        <v>0</v>
      </c>
      <c r="BJ121" s="35">
        <v>0</v>
      </c>
      <c r="BK121" s="35">
        <v>0</v>
      </c>
      <c r="BL121" s="35">
        <v>0</v>
      </c>
      <c r="BM121" s="35">
        <v>0</v>
      </c>
      <c r="BN121" s="35">
        <v>0</v>
      </c>
      <c r="BO121" s="35">
        <v>0</v>
      </c>
      <c r="BP121" s="35">
        <v>1</v>
      </c>
      <c r="BQ121" s="35">
        <v>1</v>
      </c>
    </row>
    <row r="122" spans="1:69" x14ac:dyDescent="0.25">
      <c r="A122" s="35" t="s">
        <v>293</v>
      </c>
      <c r="B122" s="35" t="s">
        <v>1535</v>
      </c>
      <c r="C122" s="35">
        <v>97056507</v>
      </c>
      <c r="D122" s="35" t="s">
        <v>1536</v>
      </c>
      <c r="E122" s="35" t="s">
        <v>218</v>
      </c>
      <c r="F122" s="35" t="s">
        <v>103</v>
      </c>
      <c r="G122" s="67">
        <v>500</v>
      </c>
      <c r="H122" s="67">
        <v>0</v>
      </c>
      <c r="I122" s="67">
        <v>500</v>
      </c>
      <c r="J122" s="35">
        <v>0</v>
      </c>
      <c r="K122" s="35">
        <v>0</v>
      </c>
      <c r="L122" s="35">
        <v>0</v>
      </c>
      <c r="M122" s="35">
        <v>0</v>
      </c>
      <c r="N122" s="35">
        <v>0</v>
      </c>
      <c r="O122" s="35">
        <v>0</v>
      </c>
      <c r="P122" s="35">
        <v>0</v>
      </c>
      <c r="Q122" s="35">
        <v>0</v>
      </c>
      <c r="R122" s="35">
        <v>0</v>
      </c>
      <c r="S122" s="35">
        <v>0</v>
      </c>
      <c r="T122" s="35">
        <v>0</v>
      </c>
      <c r="U122" s="35">
        <v>0</v>
      </c>
      <c r="V122" s="35">
        <v>0</v>
      </c>
      <c r="W122" s="35">
        <v>0</v>
      </c>
      <c r="X122" s="35">
        <v>0</v>
      </c>
      <c r="Y122" s="35">
        <v>0</v>
      </c>
      <c r="Z122" s="35">
        <v>0</v>
      </c>
      <c r="AA122" s="35">
        <v>0</v>
      </c>
      <c r="AB122" s="35">
        <v>0</v>
      </c>
      <c r="AC122" s="35">
        <v>0</v>
      </c>
      <c r="AD122" s="35">
        <v>0</v>
      </c>
      <c r="AE122" s="35">
        <v>0</v>
      </c>
      <c r="AF122" s="35">
        <v>0</v>
      </c>
      <c r="AG122" s="35">
        <v>0</v>
      </c>
      <c r="AH122" s="35">
        <v>0</v>
      </c>
      <c r="AI122" s="35">
        <v>0</v>
      </c>
      <c r="AJ122" s="35">
        <v>0</v>
      </c>
      <c r="AK122" s="35">
        <v>0</v>
      </c>
      <c r="AL122" s="35">
        <v>0</v>
      </c>
      <c r="AM122" s="35">
        <v>0</v>
      </c>
      <c r="AN122" s="35">
        <v>0</v>
      </c>
      <c r="AO122" s="35">
        <v>0</v>
      </c>
      <c r="AP122" s="35">
        <v>0</v>
      </c>
      <c r="AQ122" s="35">
        <v>0</v>
      </c>
      <c r="AR122" s="35">
        <v>0</v>
      </c>
      <c r="AS122" s="35">
        <v>0</v>
      </c>
      <c r="AT122" s="35">
        <v>0</v>
      </c>
      <c r="AU122" s="35">
        <v>16</v>
      </c>
      <c r="AV122" s="35">
        <v>156</v>
      </c>
      <c r="AW122" s="35">
        <v>16</v>
      </c>
      <c r="AX122" s="35">
        <v>22</v>
      </c>
      <c r="AY122" s="35">
        <v>232</v>
      </c>
      <c r="AZ122" s="35">
        <v>252</v>
      </c>
      <c r="BA122" s="35" t="s">
        <v>1394</v>
      </c>
      <c r="BB122" s="35" t="s">
        <v>1537</v>
      </c>
      <c r="BC122" s="67">
        <v>0</v>
      </c>
      <c r="BD122" s="35">
        <v>0</v>
      </c>
      <c r="BE122" s="35">
        <v>0</v>
      </c>
      <c r="BF122" s="35">
        <v>0</v>
      </c>
      <c r="BG122" s="35">
        <v>0</v>
      </c>
      <c r="BH122" s="35">
        <v>0</v>
      </c>
      <c r="BI122" s="35">
        <v>0</v>
      </c>
      <c r="BJ122" s="35">
        <v>0</v>
      </c>
      <c r="BK122" s="35">
        <v>0</v>
      </c>
      <c r="BL122" s="35">
        <v>0</v>
      </c>
      <c r="BM122" s="35">
        <v>0</v>
      </c>
      <c r="BN122" s="35">
        <v>0</v>
      </c>
      <c r="BO122" s="35">
        <v>0</v>
      </c>
      <c r="BP122" s="35">
        <v>0</v>
      </c>
      <c r="BQ122" s="35">
        <v>0</v>
      </c>
    </row>
    <row r="123" spans="1:69" x14ac:dyDescent="0.25">
      <c r="A123" s="35" t="s">
        <v>293</v>
      </c>
      <c r="B123" s="35" t="s">
        <v>224</v>
      </c>
      <c r="C123" s="35">
        <v>87422269</v>
      </c>
      <c r="D123" s="35" t="s">
        <v>223</v>
      </c>
      <c r="E123" s="35" t="s">
        <v>547</v>
      </c>
      <c r="F123" s="35" t="s">
        <v>221</v>
      </c>
      <c r="G123" s="67">
        <v>500</v>
      </c>
      <c r="H123" s="67">
        <v>-13.125</v>
      </c>
      <c r="I123" s="67">
        <v>487</v>
      </c>
      <c r="J123" s="35">
        <v>0</v>
      </c>
      <c r="K123" s="35">
        <v>2</v>
      </c>
      <c r="L123" s="35">
        <v>2</v>
      </c>
      <c r="M123" s="35">
        <v>0</v>
      </c>
      <c r="N123" s="35">
        <v>0</v>
      </c>
      <c r="O123" s="35">
        <v>0</v>
      </c>
      <c r="P123" s="35">
        <v>0</v>
      </c>
      <c r="Q123" s="35">
        <v>0</v>
      </c>
      <c r="R123" s="35">
        <v>0</v>
      </c>
      <c r="S123" s="35">
        <v>0</v>
      </c>
      <c r="T123" s="35">
        <v>0</v>
      </c>
      <c r="U123" s="35">
        <v>0</v>
      </c>
      <c r="V123" s="35">
        <v>1</v>
      </c>
      <c r="W123" s="35">
        <v>3</v>
      </c>
      <c r="X123" s="35">
        <v>4</v>
      </c>
      <c r="Y123" s="35">
        <v>0.25</v>
      </c>
      <c r="Z123" s="35">
        <v>0</v>
      </c>
      <c r="AA123" s="35">
        <v>0</v>
      </c>
      <c r="AB123" s="35">
        <v>0</v>
      </c>
      <c r="AC123" s="35">
        <v>0</v>
      </c>
      <c r="AD123" s="35">
        <v>0</v>
      </c>
      <c r="AE123" s="35">
        <v>0</v>
      </c>
      <c r="AF123" s="35">
        <v>0</v>
      </c>
      <c r="AG123" s="35">
        <v>0</v>
      </c>
      <c r="AH123" s="35">
        <v>0</v>
      </c>
      <c r="AI123" s="35">
        <v>0</v>
      </c>
      <c r="AJ123" s="35">
        <v>0</v>
      </c>
      <c r="AK123" s="35">
        <v>0</v>
      </c>
      <c r="AL123" s="35">
        <v>0</v>
      </c>
      <c r="AM123" s="35">
        <v>0</v>
      </c>
      <c r="AN123" s="35">
        <v>0</v>
      </c>
      <c r="AO123" s="35">
        <v>0</v>
      </c>
      <c r="AP123" s="35">
        <v>0</v>
      </c>
      <c r="AQ123" s="35">
        <v>0</v>
      </c>
      <c r="AR123" s="35">
        <v>0</v>
      </c>
      <c r="AS123" s="35">
        <v>0</v>
      </c>
      <c r="AT123" s="35">
        <v>1</v>
      </c>
      <c r="AU123" s="35">
        <v>26</v>
      </c>
      <c r="AV123" s="35">
        <v>393</v>
      </c>
      <c r="AW123" s="35">
        <v>10</v>
      </c>
      <c r="AX123" s="35">
        <v>26</v>
      </c>
      <c r="AY123" s="35">
        <v>232</v>
      </c>
      <c r="AZ123" s="35">
        <v>252</v>
      </c>
      <c r="BA123" s="35" t="s">
        <v>1538</v>
      </c>
      <c r="BB123" s="35" t="s">
        <v>548</v>
      </c>
      <c r="BC123" s="67">
        <v>-13.125</v>
      </c>
      <c r="BD123" s="35">
        <v>-10</v>
      </c>
      <c r="BE123" s="35">
        <v>0</v>
      </c>
      <c r="BF123" s="35">
        <v>0</v>
      </c>
      <c r="BG123" s="35">
        <v>-3.125</v>
      </c>
      <c r="BH123" s="35">
        <v>0</v>
      </c>
      <c r="BI123" s="35">
        <v>0</v>
      </c>
      <c r="BJ123" s="35">
        <v>0</v>
      </c>
      <c r="BK123" s="35">
        <v>0</v>
      </c>
      <c r="BL123" s="35">
        <v>0</v>
      </c>
      <c r="BM123" s="35">
        <v>1</v>
      </c>
      <c r="BN123" s="35">
        <v>0</v>
      </c>
      <c r="BO123" s="35">
        <v>1</v>
      </c>
      <c r="BP123" s="35">
        <v>5</v>
      </c>
      <c r="BQ123" s="35">
        <v>0</v>
      </c>
    </row>
    <row r="124" spans="1:69" x14ac:dyDescent="0.25">
      <c r="A124" s="35" t="s">
        <v>293</v>
      </c>
      <c r="B124" s="35" t="s">
        <v>692</v>
      </c>
      <c r="C124" s="35">
        <v>97065864</v>
      </c>
      <c r="D124" s="35" t="s">
        <v>666</v>
      </c>
      <c r="E124" s="35" t="s">
        <v>371</v>
      </c>
      <c r="F124" s="35" t="s">
        <v>140</v>
      </c>
      <c r="G124" s="67">
        <v>691</v>
      </c>
      <c r="H124" s="67">
        <v>16.25</v>
      </c>
      <c r="I124" s="67">
        <v>707</v>
      </c>
      <c r="J124" s="35">
        <v>3</v>
      </c>
      <c r="K124" s="35">
        <v>1</v>
      </c>
      <c r="L124" s="35">
        <v>4</v>
      </c>
      <c r="M124" s="35">
        <v>0.75</v>
      </c>
      <c r="N124" s="35">
        <v>0</v>
      </c>
      <c r="O124" s="35">
        <v>0</v>
      </c>
      <c r="P124" s="35">
        <v>0</v>
      </c>
      <c r="Q124" s="35">
        <v>0</v>
      </c>
      <c r="R124" s="35">
        <v>0</v>
      </c>
      <c r="S124" s="35">
        <v>0</v>
      </c>
      <c r="T124" s="35">
        <v>0</v>
      </c>
      <c r="U124" s="35">
        <v>0</v>
      </c>
      <c r="V124" s="35">
        <v>0</v>
      </c>
      <c r="W124" s="35">
        <v>0</v>
      </c>
      <c r="X124" s="35">
        <v>0</v>
      </c>
      <c r="Y124" s="35">
        <v>0</v>
      </c>
      <c r="Z124" s="35">
        <v>0</v>
      </c>
      <c r="AA124" s="35">
        <v>0</v>
      </c>
      <c r="AB124" s="35">
        <v>0</v>
      </c>
      <c r="AC124" s="35">
        <v>0</v>
      </c>
      <c r="AD124" s="35">
        <v>0</v>
      </c>
      <c r="AE124" s="35">
        <v>0</v>
      </c>
      <c r="AF124" s="35">
        <v>0</v>
      </c>
      <c r="AG124" s="35">
        <v>0</v>
      </c>
      <c r="AH124" s="35">
        <v>0</v>
      </c>
      <c r="AI124" s="35">
        <v>0</v>
      </c>
      <c r="AJ124" s="35">
        <v>0</v>
      </c>
      <c r="AK124" s="35">
        <v>0</v>
      </c>
      <c r="AL124" s="35">
        <v>0</v>
      </c>
      <c r="AM124" s="35">
        <v>0</v>
      </c>
      <c r="AN124" s="35">
        <v>0</v>
      </c>
      <c r="AO124" s="35">
        <v>0</v>
      </c>
      <c r="AP124" s="35">
        <v>3</v>
      </c>
      <c r="AQ124" s="35">
        <v>4</v>
      </c>
      <c r="AR124" s="35">
        <v>7</v>
      </c>
      <c r="AS124" s="35">
        <v>0.42857142857142855</v>
      </c>
      <c r="AT124" s="35">
        <v>6</v>
      </c>
      <c r="AU124" s="35">
        <v>5</v>
      </c>
      <c r="AV124" s="35">
        <v>72</v>
      </c>
      <c r="AW124" s="35">
        <v>17</v>
      </c>
      <c r="AX124" s="35">
        <v>16</v>
      </c>
      <c r="AY124" s="35">
        <v>162</v>
      </c>
      <c r="AZ124" s="35">
        <v>158</v>
      </c>
      <c r="BA124" s="35" t="s">
        <v>466</v>
      </c>
      <c r="BB124" s="35" t="s">
        <v>693</v>
      </c>
      <c r="BC124" s="67">
        <v>16.25</v>
      </c>
      <c r="BD124" s="35">
        <v>15</v>
      </c>
      <c r="BE124" s="35">
        <v>0</v>
      </c>
      <c r="BF124" s="35">
        <v>0</v>
      </c>
      <c r="BG124" s="35">
        <v>0</v>
      </c>
      <c r="BH124" s="35">
        <v>0</v>
      </c>
      <c r="BI124" s="35">
        <v>0</v>
      </c>
      <c r="BJ124" s="35">
        <v>0</v>
      </c>
      <c r="BK124" s="35">
        <v>0</v>
      </c>
      <c r="BL124" s="35">
        <v>1.25</v>
      </c>
      <c r="BM124" s="35">
        <v>3</v>
      </c>
      <c r="BN124" s="35">
        <v>2</v>
      </c>
      <c r="BO124" s="35">
        <v>4</v>
      </c>
      <c r="BP124" s="35">
        <v>4</v>
      </c>
      <c r="BQ124" s="35">
        <v>1</v>
      </c>
    </row>
    <row r="125" spans="1:69" x14ac:dyDescent="0.25">
      <c r="A125" s="35" t="s">
        <v>293</v>
      </c>
      <c r="B125" s="35" t="s">
        <v>57</v>
      </c>
      <c r="C125" s="35">
        <v>55363525</v>
      </c>
      <c r="D125" s="35" t="s">
        <v>56</v>
      </c>
      <c r="E125" s="35" t="s">
        <v>360</v>
      </c>
      <c r="F125" s="35" t="s">
        <v>47</v>
      </c>
      <c r="G125" s="67">
        <v>502</v>
      </c>
      <c r="H125" s="67">
        <v>0</v>
      </c>
      <c r="I125" s="67">
        <v>502</v>
      </c>
      <c r="J125" s="35">
        <v>0</v>
      </c>
      <c r="K125" s="35">
        <v>0</v>
      </c>
      <c r="L125" s="35">
        <v>0</v>
      </c>
      <c r="M125" s="35">
        <v>0</v>
      </c>
      <c r="N125" s="35">
        <v>2</v>
      </c>
      <c r="O125" s="35">
        <v>6</v>
      </c>
      <c r="P125" s="35">
        <v>8</v>
      </c>
      <c r="Q125" s="35">
        <v>0.25</v>
      </c>
      <c r="R125" s="35">
        <v>0</v>
      </c>
      <c r="S125" s="35">
        <v>0</v>
      </c>
      <c r="T125" s="35">
        <v>0</v>
      </c>
      <c r="U125" s="35">
        <v>0</v>
      </c>
      <c r="V125" s="35">
        <v>0</v>
      </c>
      <c r="W125" s="35">
        <v>0</v>
      </c>
      <c r="X125" s="35">
        <v>0</v>
      </c>
      <c r="Y125" s="35">
        <v>0</v>
      </c>
      <c r="Z125" s="35">
        <v>0</v>
      </c>
      <c r="AA125" s="35">
        <v>0</v>
      </c>
      <c r="AB125" s="35">
        <v>0</v>
      </c>
      <c r="AC125" s="35">
        <v>0</v>
      </c>
      <c r="AD125" s="35">
        <v>0</v>
      </c>
      <c r="AE125" s="35">
        <v>0</v>
      </c>
      <c r="AF125" s="35">
        <v>0</v>
      </c>
      <c r="AG125" s="35">
        <v>0</v>
      </c>
      <c r="AH125" s="35">
        <v>0</v>
      </c>
      <c r="AI125" s="35">
        <v>0</v>
      </c>
      <c r="AJ125" s="35">
        <v>0</v>
      </c>
      <c r="AK125" s="35">
        <v>0</v>
      </c>
      <c r="AL125" s="35">
        <v>0</v>
      </c>
      <c r="AM125" s="35">
        <v>0</v>
      </c>
      <c r="AN125" s="35">
        <v>0</v>
      </c>
      <c r="AO125" s="35">
        <v>0</v>
      </c>
      <c r="AP125" s="35">
        <v>0</v>
      </c>
      <c r="AQ125" s="35">
        <v>0</v>
      </c>
      <c r="AR125" s="35">
        <v>0</v>
      </c>
      <c r="AS125" s="35">
        <v>0</v>
      </c>
      <c r="AT125" s="35">
        <v>2</v>
      </c>
      <c r="AU125" s="35">
        <v>6</v>
      </c>
      <c r="AV125" s="35">
        <v>156</v>
      </c>
      <c r="AW125" s="35">
        <v>8</v>
      </c>
      <c r="AX125" s="35">
        <v>8</v>
      </c>
      <c r="AY125" s="35">
        <v>231</v>
      </c>
      <c r="AZ125" s="35">
        <v>245</v>
      </c>
      <c r="BA125" s="35" t="s">
        <v>1475</v>
      </c>
      <c r="BB125" s="35" t="s">
        <v>386</v>
      </c>
      <c r="BC125" s="67">
        <v>0</v>
      </c>
      <c r="BD125" s="35">
        <v>0</v>
      </c>
      <c r="BE125" s="35">
        <v>0</v>
      </c>
      <c r="BF125" s="35">
        <v>0</v>
      </c>
      <c r="BG125" s="35">
        <v>0</v>
      </c>
      <c r="BH125" s="35">
        <v>0</v>
      </c>
      <c r="BI125" s="35">
        <v>0</v>
      </c>
      <c r="BJ125" s="35">
        <v>0</v>
      </c>
      <c r="BK125" s="35">
        <v>0</v>
      </c>
      <c r="BL125" s="35">
        <v>0</v>
      </c>
      <c r="BM125" s="35">
        <v>2</v>
      </c>
      <c r="BN125" s="35">
        <v>0</v>
      </c>
      <c r="BO125" s="35">
        <v>2</v>
      </c>
      <c r="BP125" s="35">
        <v>6</v>
      </c>
      <c r="BQ125" s="35">
        <v>0</v>
      </c>
    </row>
    <row r="126" spans="1:69" x14ac:dyDescent="0.25">
      <c r="A126" s="35" t="s">
        <v>293</v>
      </c>
      <c r="B126" s="35" t="s">
        <v>1539</v>
      </c>
      <c r="C126" s="35">
        <v>97093506</v>
      </c>
      <c r="D126" s="35" t="s">
        <v>1540</v>
      </c>
      <c r="E126" s="35" t="s">
        <v>370</v>
      </c>
      <c r="F126" s="35" t="s">
        <v>140</v>
      </c>
      <c r="G126" s="67">
        <v>500</v>
      </c>
      <c r="H126" s="67">
        <v>-18</v>
      </c>
      <c r="I126" s="67">
        <v>482</v>
      </c>
      <c r="J126" s="35">
        <v>0</v>
      </c>
      <c r="K126" s="35">
        <v>4</v>
      </c>
      <c r="L126" s="35">
        <v>4</v>
      </c>
      <c r="M126" s="35">
        <v>0</v>
      </c>
      <c r="N126" s="35">
        <v>0</v>
      </c>
      <c r="O126" s="35">
        <v>0</v>
      </c>
      <c r="P126" s="35">
        <v>0</v>
      </c>
      <c r="Q126" s="35">
        <v>0</v>
      </c>
      <c r="R126" s="35">
        <v>0</v>
      </c>
      <c r="S126" s="35">
        <v>0</v>
      </c>
      <c r="T126" s="35">
        <v>0</v>
      </c>
      <c r="U126" s="35">
        <v>0</v>
      </c>
      <c r="V126" s="35">
        <v>0</v>
      </c>
      <c r="W126" s="35">
        <v>0</v>
      </c>
      <c r="X126" s="35">
        <v>0</v>
      </c>
      <c r="Y126" s="35">
        <v>0</v>
      </c>
      <c r="Z126" s="35">
        <v>0</v>
      </c>
      <c r="AA126" s="35">
        <v>0</v>
      </c>
      <c r="AB126" s="35">
        <v>0</v>
      </c>
      <c r="AC126" s="35">
        <v>0</v>
      </c>
      <c r="AD126" s="35">
        <v>0</v>
      </c>
      <c r="AE126" s="35">
        <v>0</v>
      </c>
      <c r="AF126" s="35">
        <v>0</v>
      </c>
      <c r="AG126" s="35">
        <v>0</v>
      </c>
      <c r="AH126" s="35">
        <v>0</v>
      </c>
      <c r="AI126" s="35">
        <v>0</v>
      </c>
      <c r="AJ126" s="35">
        <v>0</v>
      </c>
      <c r="AK126" s="35">
        <v>0</v>
      </c>
      <c r="AL126" s="35">
        <v>0</v>
      </c>
      <c r="AM126" s="35">
        <v>4</v>
      </c>
      <c r="AN126" s="35">
        <v>4</v>
      </c>
      <c r="AO126" s="35">
        <v>0</v>
      </c>
      <c r="AP126" s="35">
        <v>0</v>
      </c>
      <c r="AQ126" s="35">
        <v>0</v>
      </c>
      <c r="AR126" s="35">
        <v>0</v>
      </c>
      <c r="AS126" s="35">
        <v>0</v>
      </c>
      <c r="AT126" s="35">
        <v>0</v>
      </c>
      <c r="AU126" s="35">
        <v>23</v>
      </c>
      <c r="AV126" s="35">
        <v>405</v>
      </c>
      <c r="AW126" s="35">
        <v>22</v>
      </c>
      <c r="AX126" s="35">
        <v>24</v>
      </c>
      <c r="AY126" s="35">
        <v>232</v>
      </c>
      <c r="AZ126" s="35">
        <v>252</v>
      </c>
      <c r="BA126" s="35" t="s">
        <v>646</v>
      </c>
      <c r="BB126" s="35" t="s">
        <v>1541</v>
      </c>
      <c r="BC126" s="67">
        <v>-18</v>
      </c>
      <c r="BD126" s="35">
        <v>-18</v>
      </c>
      <c r="BE126" s="35">
        <v>0</v>
      </c>
      <c r="BF126" s="35">
        <v>0</v>
      </c>
      <c r="BG126" s="35">
        <v>0</v>
      </c>
      <c r="BH126" s="35">
        <v>0</v>
      </c>
      <c r="BI126" s="35">
        <v>0</v>
      </c>
      <c r="BJ126" s="35">
        <v>0</v>
      </c>
      <c r="BK126" s="35">
        <v>0</v>
      </c>
      <c r="BL126" s="35">
        <v>0</v>
      </c>
      <c r="BM126" s="35">
        <v>0</v>
      </c>
      <c r="BN126" s="35">
        <v>0</v>
      </c>
      <c r="BO126" s="35">
        <v>0</v>
      </c>
      <c r="BP126" s="35">
        <v>8</v>
      </c>
      <c r="BQ126" s="35">
        <v>0</v>
      </c>
    </row>
    <row r="127" spans="1:69" x14ac:dyDescent="0.25">
      <c r="A127" s="35" t="s">
        <v>293</v>
      </c>
      <c r="B127" s="35" t="s">
        <v>1011</v>
      </c>
      <c r="C127" s="35">
        <v>97083229</v>
      </c>
      <c r="D127" s="35" t="s">
        <v>1012</v>
      </c>
      <c r="E127" s="35" t="s">
        <v>1013</v>
      </c>
      <c r="F127" s="35" t="s">
        <v>101</v>
      </c>
      <c r="G127" s="67">
        <v>542</v>
      </c>
      <c r="H127" s="67">
        <v>57.625</v>
      </c>
      <c r="I127" s="67">
        <v>600</v>
      </c>
      <c r="J127" s="35">
        <v>0</v>
      </c>
      <c r="K127" s="35">
        <v>0</v>
      </c>
      <c r="L127" s="35">
        <v>0</v>
      </c>
      <c r="M127" s="35">
        <v>0</v>
      </c>
      <c r="N127" s="35">
        <v>0</v>
      </c>
      <c r="O127" s="35">
        <v>0</v>
      </c>
      <c r="P127" s="35">
        <v>0</v>
      </c>
      <c r="Q127" s="35">
        <v>0</v>
      </c>
      <c r="R127" s="35">
        <v>5</v>
      </c>
      <c r="S127" s="35">
        <v>1</v>
      </c>
      <c r="T127" s="35">
        <v>6</v>
      </c>
      <c r="U127" s="35">
        <v>0.83333333333333337</v>
      </c>
      <c r="V127" s="35">
        <v>0</v>
      </c>
      <c r="W127" s="35">
        <v>0</v>
      </c>
      <c r="X127" s="35">
        <v>0</v>
      </c>
      <c r="Y127" s="35">
        <v>0</v>
      </c>
      <c r="Z127" s="35">
        <v>0</v>
      </c>
      <c r="AA127" s="35">
        <v>0</v>
      </c>
      <c r="AB127" s="35">
        <v>0</v>
      </c>
      <c r="AC127" s="35">
        <v>0</v>
      </c>
      <c r="AD127" s="35">
        <v>0</v>
      </c>
      <c r="AE127" s="35">
        <v>0</v>
      </c>
      <c r="AF127" s="35">
        <v>0</v>
      </c>
      <c r="AG127" s="35">
        <v>0</v>
      </c>
      <c r="AH127" s="35">
        <v>0</v>
      </c>
      <c r="AI127" s="35">
        <v>0</v>
      </c>
      <c r="AJ127" s="35">
        <v>0</v>
      </c>
      <c r="AK127" s="35">
        <v>0</v>
      </c>
      <c r="AL127" s="35">
        <v>4</v>
      </c>
      <c r="AM127" s="35">
        <v>2</v>
      </c>
      <c r="AN127" s="35">
        <v>6</v>
      </c>
      <c r="AO127" s="35">
        <v>0.66666666666666663</v>
      </c>
      <c r="AP127" s="35">
        <v>3</v>
      </c>
      <c r="AQ127" s="35">
        <v>7</v>
      </c>
      <c r="AR127" s="35">
        <v>10</v>
      </c>
      <c r="AS127" s="35">
        <v>0.3</v>
      </c>
      <c r="AT127" s="35">
        <v>12</v>
      </c>
      <c r="AU127" s="35">
        <v>2</v>
      </c>
      <c r="AV127" s="35">
        <v>11</v>
      </c>
      <c r="AW127" s="35">
        <v>10</v>
      </c>
      <c r="AX127" s="35">
        <v>9</v>
      </c>
      <c r="AY127" s="35">
        <v>209</v>
      </c>
      <c r="AZ127" s="35">
        <v>193</v>
      </c>
      <c r="BA127" s="35" t="s">
        <v>431</v>
      </c>
      <c r="BB127" s="35" t="s">
        <v>1015</v>
      </c>
      <c r="BC127" s="67">
        <v>57.625</v>
      </c>
      <c r="BD127" s="35">
        <v>0</v>
      </c>
      <c r="BE127" s="35">
        <v>0</v>
      </c>
      <c r="BF127" s="35">
        <v>23.5</v>
      </c>
      <c r="BG127" s="35">
        <v>0</v>
      </c>
      <c r="BH127" s="35">
        <v>0</v>
      </c>
      <c r="BI127" s="35">
        <v>0</v>
      </c>
      <c r="BJ127" s="35">
        <v>0</v>
      </c>
      <c r="BK127" s="35">
        <v>30.625</v>
      </c>
      <c r="BL127" s="35">
        <v>3.5</v>
      </c>
      <c r="BM127" s="35">
        <v>4</v>
      </c>
      <c r="BN127" s="35">
        <v>2</v>
      </c>
      <c r="BO127" s="35">
        <v>10</v>
      </c>
      <c r="BP127" s="35">
        <v>7</v>
      </c>
      <c r="BQ127" s="35">
        <v>3</v>
      </c>
    </row>
    <row r="128" spans="1:69" x14ac:dyDescent="0.25">
      <c r="A128" s="35" t="s">
        <v>293</v>
      </c>
      <c r="B128" s="35" t="s">
        <v>13</v>
      </c>
      <c r="C128" s="35">
        <v>87428650</v>
      </c>
      <c r="D128" s="35" t="s">
        <v>12</v>
      </c>
      <c r="E128" s="35" t="s">
        <v>310</v>
      </c>
      <c r="F128" s="35" t="s">
        <v>7</v>
      </c>
      <c r="G128" s="67">
        <v>860</v>
      </c>
      <c r="H128" s="67">
        <v>-12.25</v>
      </c>
      <c r="I128" s="67">
        <v>848</v>
      </c>
      <c r="J128" s="35">
        <v>0</v>
      </c>
      <c r="K128" s="35">
        <v>6</v>
      </c>
      <c r="L128" s="35">
        <v>6</v>
      </c>
      <c r="M128" s="35">
        <v>0</v>
      </c>
      <c r="N128" s="35">
        <v>0</v>
      </c>
      <c r="O128" s="35">
        <v>9</v>
      </c>
      <c r="P128" s="35">
        <v>9</v>
      </c>
      <c r="Q128" s="35">
        <v>0</v>
      </c>
      <c r="R128" s="35">
        <v>0</v>
      </c>
      <c r="S128" s="35">
        <v>0</v>
      </c>
      <c r="T128" s="35">
        <v>0</v>
      </c>
      <c r="U128" s="35">
        <v>0</v>
      </c>
      <c r="V128" s="35">
        <v>4</v>
      </c>
      <c r="W128" s="35">
        <v>1</v>
      </c>
      <c r="X128" s="35">
        <v>5</v>
      </c>
      <c r="Y128" s="35">
        <v>0.8</v>
      </c>
      <c r="Z128" s="35">
        <v>0</v>
      </c>
      <c r="AA128" s="35">
        <v>0</v>
      </c>
      <c r="AB128" s="35">
        <v>0</v>
      </c>
      <c r="AC128" s="35">
        <v>0</v>
      </c>
      <c r="AD128" s="35">
        <v>0</v>
      </c>
      <c r="AE128" s="35">
        <v>0</v>
      </c>
      <c r="AF128" s="35">
        <v>0</v>
      </c>
      <c r="AG128" s="35">
        <v>0</v>
      </c>
      <c r="AH128" s="35">
        <v>0</v>
      </c>
      <c r="AI128" s="35">
        <v>0</v>
      </c>
      <c r="AJ128" s="35">
        <v>0</v>
      </c>
      <c r="AK128" s="35">
        <v>0</v>
      </c>
      <c r="AL128" s="35">
        <v>0</v>
      </c>
      <c r="AM128" s="35">
        <v>0</v>
      </c>
      <c r="AN128" s="35">
        <v>0</v>
      </c>
      <c r="AO128" s="35">
        <v>0</v>
      </c>
      <c r="AP128" s="35">
        <v>0</v>
      </c>
      <c r="AQ128" s="35">
        <v>0</v>
      </c>
      <c r="AR128" s="35">
        <v>0</v>
      </c>
      <c r="AS128" s="35">
        <v>0</v>
      </c>
      <c r="AT128" s="35">
        <v>4</v>
      </c>
      <c r="AU128" s="35">
        <v>11</v>
      </c>
      <c r="AV128" s="35">
        <v>386</v>
      </c>
      <c r="AW128" s="35">
        <v>3</v>
      </c>
      <c r="AX128" s="35">
        <v>3</v>
      </c>
      <c r="AY128" s="35">
        <v>105</v>
      </c>
      <c r="AZ128" s="35">
        <v>110</v>
      </c>
      <c r="BA128" s="35" t="s">
        <v>1359</v>
      </c>
      <c r="BB128" s="35" t="s">
        <v>311</v>
      </c>
      <c r="BC128" s="67">
        <v>-12.25</v>
      </c>
      <c r="BD128" s="35">
        <v>-2</v>
      </c>
      <c r="BE128" s="35">
        <v>-11.5</v>
      </c>
      <c r="BF128" s="35">
        <v>0</v>
      </c>
      <c r="BG128" s="35">
        <v>1.25</v>
      </c>
      <c r="BH128" s="35">
        <v>0</v>
      </c>
      <c r="BI128" s="35">
        <v>0</v>
      </c>
      <c r="BJ128" s="35">
        <v>0</v>
      </c>
      <c r="BK128" s="35">
        <v>0</v>
      </c>
      <c r="BL128" s="35">
        <v>0</v>
      </c>
      <c r="BM128" s="35">
        <v>4</v>
      </c>
      <c r="BN128" s="35">
        <v>1</v>
      </c>
      <c r="BO128" s="35">
        <v>3</v>
      </c>
      <c r="BP128" s="35">
        <v>15</v>
      </c>
      <c r="BQ128" s="35">
        <v>1</v>
      </c>
    </row>
    <row r="129" spans="1:69" x14ac:dyDescent="0.25">
      <c r="A129" s="35" t="s">
        <v>293</v>
      </c>
      <c r="B129" s="35" t="s">
        <v>904</v>
      </c>
      <c r="C129" s="35">
        <v>97082051</v>
      </c>
      <c r="D129" s="35" t="s">
        <v>886</v>
      </c>
      <c r="E129" s="35" t="s">
        <v>667</v>
      </c>
      <c r="F129" s="35" t="s">
        <v>188</v>
      </c>
      <c r="G129" s="67">
        <v>550</v>
      </c>
      <c r="H129" s="67">
        <v>39.375</v>
      </c>
      <c r="I129" s="67">
        <v>589</v>
      </c>
      <c r="J129" s="35">
        <v>5</v>
      </c>
      <c r="K129" s="35">
        <v>3</v>
      </c>
      <c r="L129" s="35">
        <v>8</v>
      </c>
      <c r="M129" s="35">
        <v>0.625</v>
      </c>
      <c r="N129" s="35">
        <v>3</v>
      </c>
      <c r="O129" s="35">
        <v>6</v>
      </c>
      <c r="P129" s="35">
        <v>9</v>
      </c>
      <c r="Q129" s="35">
        <v>0.33333333333333331</v>
      </c>
      <c r="R129" s="35">
        <v>0</v>
      </c>
      <c r="S129" s="35">
        <v>0</v>
      </c>
      <c r="T129" s="35">
        <v>0</v>
      </c>
      <c r="U129" s="35">
        <v>0</v>
      </c>
      <c r="V129" s="35">
        <v>0</v>
      </c>
      <c r="W129" s="35">
        <v>0</v>
      </c>
      <c r="X129" s="35">
        <v>0</v>
      </c>
      <c r="Y129" s="35">
        <v>0</v>
      </c>
      <c r="Z129" s="35">
        <v>0</v>
      </c>
      <c r="AA129" s="35">
        <v>0</v>
      </c>
      <c r="AB129" s="35">
        <v>0</v>
      </c>
      <c r="AC129" s="35">
        <v>0</v>
      </c>
      <c r="AD129" s="35">
        <v>0</v>
      </c>
      <c r="AE129" s="35">
        <v>0</v>
      </c>
      <c r="AF129" s="35">
        <v>0</v>
      </c>
      <c r="AG129" s="35">
        <v>0</v>
      </c>
      <c r="AH129" s="35">
        <v>0</v>
      </c>
      <c r="AI129" s="35">
        <v>0</v>
      </c>
      <c r="AJ129" s="35">
        <v>0</v>
      </c>
      <c r="AK129" s="35">
        <v>0</v>
      </c>
      <c r="AL129" s="35">
        <v>2</v>
      </c>
      <c r="AM129" s="35">
        <v>6</v>
      </c>
      <c r="AN129" s="35">
        <v>8</v>
      </c>
      <c r="AO129" s="35">
        <v>0.25</v>
      </c>
      <c r="AP129" s="35">
        <v>2</v>
      </c>
      <c r="AQ129" s="35">
        <v>5</v>
      </c>
      <c r="AR129" s="35">
        <v>7</v>
      </c>
      <c r="AS129" s="35">
        <v>0.2857142857142857</v>
      </c>
      <c r="AT129" s="35">
        <v>12</v>
      </c>
      <c r="AU129" s="35">
        <v>9</v>
      </c>
      <c r="AV129" s="35">
        <v>34</v>
      </c>
      <c r="AW129" s="35">
        <v>37</v>
      </c>
      <c r="AX129" s="35">
        <v>37</v>
      </c>
      <c r="AY129" s="35">
        <v>206</v>
      </c>
      <c r="AZ129" s="35">
        <v>199</v>
      </c>
      <c r="BA129" s="35" t="s">
        <v>524</v>
      </c>
      <c r="BB129" s="35" t="s">
        <v>905</v>
      </c>
      <c r="BC129" s="67">
        <v>39.375</v>
      </c>
      <c r="BD129" s="35">
        <v>13.5</v>
      </c>
      <c r="BE129" s="35">
        <v>10.5</v>
      </c>
      <c r="BF129" s="35">
        <v>0</v>
      </c>
      <c r="BG129" s="35">
        <v>0</v>
      </c>
      <c r="BH129" s="35">
        <v>0</v>
      </c>
      <c r="BI129" s="35">
        <v>0</v>
      </c>
      <c r="BJ129" s="35">
        <v>0</v>
      </c>
      <c r="BK129" s="35">
        <v>11.875</v>
      </c>
      <c r="BL129" s="35">
        <v>3.5</v>
      </c>
      <c r="BM129" s="35">
        <v>4</v>
      </c>
      <c r="BN129" s="35">
        <v>2</v>
      </c>
      <c r="BO129" s="35">
        <v>10</v>
      </c>
      <c r="BP129" s="35">
        <v>19</v>
      </c>
      <c r="BQ129" s="35">
        <v>1</v>
      </c>
    </row>
    <row r="130" spans="1:69" x14ac:dyDescent="0.25">
      <c r="A130" s="35" t="s">
        <v>293</v>
      </c>
      <c r="B130" s="35" t="s">
        <v>1016</v>
      </c>
      <c r="C130" s="35">
        <v>97086141</v>
      </c>
      <c r="D130" s="35" t="s">
        <v>1017</v>
      </c>
      <c r="E130" s="35" t="s">
        <v>1018</v>
      </c>
      <c r="F130" s="35" t="s">
        <v>188</v>
      </c>
      <c r="G130" s="67">
        <v>500</v>
      </c>
      <c r="H130" s="67">
        <v>-13.5</v>
      </c>
      <c r="I130" s="67">
        <v>487</v>
      </c>
      <c r="J130" s="35">
        <v>0</v>
      </c>
      <c r="K130" s="35">
        <v>0</v>
      </c>
      <c r="L130" s="35">
        <v>0</v>
      </c>
      <c r="M130" s="35">
        <v>0</v>
      </c>
      <c r="N130" s="35">
        <v>0</v>
      </c>
      <c r="O130" s="35">
        <v>0</v>
      </c>
      <c r="P130" s="35">
        <v>0</v>
      </c>
      <c r="Q130" s="35">
        <v>0</v>
      </c>
      <c r="R130" s="35">
        <v>0</v>
      </c>
      <c r="S130" s="35">
        <v>2</v>
      </c>
      <c r="T130" s="35">
        <v>2</v>
      </c>
      <c r="U130" s="35">
        <v>0</v>
      </c>
      <c r="V130" s="35">
        <v>0</v>
      </c>
      <c r="W130" s="35">
        <v>0</v>
      </c>
      <c r="X130" s="35">
        <v>0</v>
      </c>
      <c r="Y130" s="35">
        <v>0</v>
      </c>
      <c r="Z130" s="35">
        <v>0</v>
      </c>
      <c r="AA130" s="35">
        <v>0</v>
      </c>
      <c r="AB130" s="35">
        <v>0</v>
      </c>
      <c r="AC130" s="35">
        <v>0</v>
      </c>
      <c r="AD130" s="35">
        <v>0</v>
      </c>
      <c r="AE130" s="35">
        <v>0</v>
      </c>
      <c r="AF130" s="35">
        <v>0</v>
      </c>
      <c r="AG130" s="35">
        <v>0</v>
      </c>
      <c r="AH130" s="35">
        <v>0</v>
      </c>
      <c r="AI130" s="35">
        <v>0</v>
      </c>
      <c r="AJ130" s="35">
        <v>0</v>
      </c>
      <c r="AK130" s="35">
        <v>0</v>
      </c>
      <c r="AL130" s="35">
        <v>0</v>
      </c>
      <c r="AM130" s="35">
        <v>0</v>
      </c>
      <c r="AN130" s="35">
        <v>0</v>
      </c>
      <c r="AO130" s="35">
        <v>0</v>
      </c>
      <c r="AP130" s="35">
        <v>1</v>
      </c>
      <c r="AQ130" s="35">
        <v>3</v>
      </c>
      <c r="AR130" s="35">
        <v>4</v>
      </c>
      <c r="AS130" s="35">
        <v>0.25</v>
      </c>
      <c r="AT130" s="35">
        <v>1</v>
      </c>
      <c r="AU130" s="35">
        <v>71</v>
      </c>
      <c r="AV130" s="35">
        <v>394</v>
      </c>
      <c r="AW130" s="35">
        <v>43</v>
      </c>
      <c r="AX130" s="35">
        <v>74</v>
      </c>
      <c r="AY130" s="35">
        <v>232</v>
      </c>
      <c r="AZ130" s="35">
        <v>252</v>
      </c>
      <c r="BA130" s="35" t="s">
        <v>1019</v>
      </c>
      <c r="BB130" s="35" t="s">
        <v>1020</v>
      </c>
      <c r="BC130" s="67">
        <v>-13.5</v>
      </c>
      <c r="BD130" s="35">
        <v>0</v>
      </c>
      <c r="BE130" s="35">
        <v>0</v>
      </c>
      <c r="BF130" s="35">
        <v>-9.5</v>
      </c>
      <c r="BG130" s="35">
        <v>0</v>
      </c>
      <c r="BH130" s="35">
        <v>0</v>
      </c>
      <c r="BI130" s="35">
        <v>0</v>
      </c>
      <c r="BJ130" s="35">
        <v>0</v>
      </c>
      <c r="BK130" s="35">
        <v>0</v>
      </c>
      <c r="BL130" s="35">
        <v>-4</v>
      </c>
      <c r="BM130" s="35">
        <v>1</v>
      </c>
      <c r="BN130" s="35">
        <v>0</v>
      </c>
      <c r="BO130" s="35">
        <v>1</v>
      </c>
      <c r="BP130" s="35">
        <v>5</v>
      </c>
      <c r="BQ130" s="35">
        <v>0</v>
      </c>
    </row>
    <row r="131" spans="1:69" x14ac:dyDescent="0.25">
      <c r="A131" s="35" t="s">
        <v>293</v>
      </c>
      <c r="B131" s="35" t="s">
        <v>800</v>
      </c>
      <c r="C131" s="35">
        <v>97077565</v>
      </c>
      <c r="D131" s="35" t="s">
        <v>756</v>
      </c>
      <c r="E131" s="35" t="s">
        <v>340</v>
      </c>
      <c r="F131" s="35" t="s">
        <v>188</v>
      </c>
      <c r="G131" s="67">
        <v>500</v>
      </c>
      <c r="H131" s="67">
        <v>0</v>
      </c>
      <c r="I131" s="67">
        <v>500</v>
      </c>
      <c r="J131" s="35">
        <v>0</v>
      </c>
      <c r="K131" s="35">
        <v>0</v>
      </c>
      <c r="L131" s="35">
        <v>0</v>
      </c>
      <c r="M131" s="35">
        <v>0</v>
      </c>
      <c r="N131" s="35">
        <v>0</v>
      </c>
      <c r="O131" s="35">
        <v>0</v>
      </c>
      <c r="P131" s="35">
        <v>0</v>
      </c>
      <c r="Q131" s="35">
        <v>0</v>
      </c>
      <c r="R131" s="35">
        <v>0</v>
      </c>
      <c r="S131" s="35">
        <v>0</v>
      </c>
      <c r="T131" s="35">
        <v>0</v>
      </c>
      <c r="U131" s="35">
        <v>0</v>
      </c>
      <c r="V131" s="35">
        <v>0</v>
      </c>
      <c r="W131" s="35">
        <v>0</v>
      </c>
      <c r="X131" s="35">
        <v>0</v>
      </c>
      <c r="Y131" s="35">
        <v>0</v>
      </c>
      <c r="Z131" s="35">
        <v>0</v>
      </c>
      <c r="AA131" s="35">
        <v>0</v>
      </c>
      <c r="AB131" s="35">
        <v>0</v>
      </c>
      <c r="AC131" s="35">
        <v>0</v>
      </c>
      <c r="AD131" s="35">
        <v>0</v>
      </c>
      <c r="AE131" s="35">
        <v>0</v>
      </c>
      <c r="AF131" s="35">
        <v>0</v>
      </c>
      <c r="AG131" s="35">
        <v>0</v>
      </c>
      <c r="AH131" s="35">
        <v>0</v>
      </c>
      <c r="AI131" s="35">
        <v>0</v>
      </c>
      <c r="AJ131" s="35">
        <v>0</v>
      </c>
      <c r="AK131" s="35">
        <v>0</v>
      </c>
      <c r="AL131" s="35">
        <v>0</v>
      </c>
      <c r="AM131" s="35">
        <v>0</v>
      </c>
      <c r="AN131" s="35">
        <v>0</v>
      </c>
      <c r="AO131" s="35">
        <v>0</v>
      </c>
      <c r="AP131" s="35">
        <v>0</v>
      </c>
      <c r="AQ131" s="35">
        <v>0</v>
      </c>
      <c r="AR131" s="35">
        <v>0</v>
      </c>
      <c r="AS131" s="35">
        <v>0</v>
      </c>
      <c r="AT131" s="35">
        <v>0</v>
      </c>
      <c r="AU131" s="35">
        <v>35</v>
      </c>
      <c r="AV131" s="35">
        <v>156</v>
      </c>
      <c r="AW131" s="35">
        <v>43</v>
      </c>
      <c r="AX131" s="35">
        <v>47</v>
      </c>
      <c r="AY131" s="35">
        <v>232</v>
      </c>
      <c r="AZ131" s="35">
        <v>252</v>
      </c>
      <c r="BA131" s="35" t="s">
        <v>1366</v>
      </c>
      <c r="BB131" s="35" t="s">
        <v>801</v>
      </c>
      <c r="BC131" s="67">
        <v>0</v>
      </c>
      <c r="BD131" s="35">
        <v>0</v>
      </c>
      <c r="BE131" s="35">
        <v>0</v>
      </c>
      <c r="BF131" s="35">
        <v>0</v>
      </c>
      <c r="BG131" s="35">
        <v>0</v>
      </c>
      <c r="BH131" s="35">
        <v>0</v>
      </c>
      <c r="BI131" s="35">
        <v>0</v>
      </c>
      <c r="BJ131" s="35">
        <v>0</v>
      </c>
      <c r="BK131" s="35">
        <v>0</v>
      </c>
      <c r="BL131" s="35">
        <v>0</v>
      </c>
      <c r="BM131" s="35">
        <v>0</v>
      </c>
      <c r="BN131" s="35">
        <v>0</v>
      </c>
      <c r="BO131" s="35">
        <v>0</v>
      </c>
      <c r="BP131" s="35">
        <v>0</v>
      </c>
      <c r="BQ131" s="35">
        <v>0</v>
      </c>
    </row>
    <row r="132" spans="1:69" x14ac:dyDescent="0.25">
      <c r="A132" s="35" t="s">
        <v>293</v>
      </c>
      <c r="B132" s="35" t="s">
        <v>1542</v>
      </c>
      <c r="C132" s="35">
        <v>97091286</v>
      </c>
      <c r="D132" s="35" t="s">
        <v>1543</v>
      </c>
      <c r="E132" s="35" t="s">
        <v>667</v>
      </c>
      <c r="F132" s="35" t="s">
        <v>1397</v>
      </c>
      <c r="G132" s="67">
        <v>1201</v>
      </c>
      <c r="H132" s="67">
        <v>0</v>
      </c>
      <c r="I132" s="67">
        <v>1201</v>
      </c>
      <c r="J132" s="35">
        <v>0</v>
      </c>
      <c r="K132" s="35">
        <v>0</v>
      </c>
      <c r="L132" s="35">
        <v>0</v>
      </c>
      <c r="M132" s="35">
        <v>0</v>
      </c>
      <c r="N132" s="35">
        <v>0</v>
      </c>
      <c r="O132" s="35">
        <v>0</v>
      </c>
      <c r="P132" s="35">
        <v>0</v>
      </c>
      <c r="Q132" s="35">
        <v>0</v>
      </c>
      <c r="R132" s="35">
        <v>0</v>
      </c>
      <c r="S132" s="35">
        <v>0</v>
      </c>
      <c r="T132" s="35">
        <v>0</v>
      </c>
      <c r="U132" s="35">
        <v>0</v>
      </c>
      <c r="V132" s="35">
        <v>0</v>
      </c>
      <c r="W132" s="35">
        <v>0</v>
      </c>
      <c r="X132" s="35">
        <v>0</v>
      </c>
      <c r="Y132" s="35">
        <v>0</v>
      </c>
      <c r="Z132" s="35">
        <v>0</v>
      </c>
      <c r="AA132" s="35">
        <v>0</v>
      </c>
      <c r="AB132" s="35">
        <v>0</v>
      </c>
      <c r="AC132" s="35">
        <v>0</v>
      </c>
      <c r="AD132" s="35">
        <v>0</v>
      </c>
      <c r="AE132" s="35">
        <v>0</v>
      </c>
      <c r="AF132" s="35">
        <v>0</v>
      </c>
      <c r="AG132" s="35">
        <v>0</v>
      </c>
      <c r="AH132" s="35">
        <v>0</v>
      </c>
      <c r="AI132" s="35">
        <v>0</v>
      </c>
      <c r="AJ132" s="35">
        <v>0</v>
      </c>
      <c r="AK132" s="35">
        <v>0</v>
      </c>
      <c r="AL132" s="35">
        <v>0</v>
      </c>
      <c r="AM132" s="35">
        <v>0</v>
      </c>
      <c r="AN132" s="35">
        <v>0</v>
      </c>
      <c r="AO132" s="35">
        <v>0</v>
      </c>
      <c r="AP132" s="35">
        <v>0</v>
      </c>
      <c r="AQ132" s="35">
        <v>0</v>
      </c>
      <c r="AR132" s="35">
        <v>0</v>
      </c>
      <c r="AS132" s="35">
        <v>0</v>
      </c>
      <c r="AT132" s="35">
        <v>0</v>
      </c>
      <c r="AU132" s="35">
        <v>10</v>
      </c>
      <c r="AV132" s="35">
        <v>156</v>
      </c>
      <c r="AW132" s="35">
        <v>7</v>
      </c>
      <c r="AX132" s="35">
        <v>7</v>
      </c>
      <c r="AY132" s="35">
        <v>40</v>
      </c>
      <c r="AZ132" s="35">
        <v>42</v>
      </c>
      <c r="BA132" s="35" t="s">
        <v>1437</v>
      </c>
      <c r="BB132" s="35" t="s">
        <v>1544</v>
      </c>
      <c r="BC132" s="67">
        <v>0</v>
      </c>
      <c r="BD132" s="35">
        <v>0</v>
      </c>
      <c r="BE132" s="35">
        <v>0</v>
      </c>
      <c r="BF132" s="35">
        <v>0</v>
      </c>
      <c r="BG132" s="35">
        <v>0</v>
      </c>
      <c r="BH132" s="35">
        <v>0</v>
      </c>
      <c r="BI132" s="35">
        <v>0</v>
      </c>
      <c r="BJ132" s="35">
        <v>0</v>
      </c>
      <c r="BK132" s="35">
        <v>0</v>
      </c>
      <c r="BL132" s="35">
        <v>0</v>
      </c>
      <c r="BM132" s="35">
        <v>0</v>
      </c>
      <c r="BN132" s="35">
        <v>0</v>
      </c>
      <c r="BO132" s="35">
        <v>0</v>
      </c>
      <c r="BP132" s="35">
        <v>0</v>
      </c>
      <c r="BQ132" s="35">
        <v>0</v>
      </c>
    </row>
    <row r="133" spans="1:69" x14ac:dyDescent="0.25">
      <c r="A133" s="35" t="s">
        <v>293</v>
      </c>
      <c r="B133" s="35" t="s">
        <v>802</v>
      </c>
      <c r="C133" s="35">
        <v>87462933</v>
      </c>
      <c r="D133" s="35" t="s">
        <v>161</v>
      </c>
      <c r="E133" s="35" t="s">
        <v>749</v>
      </c>
      <c r="F133" s="35" t="s">
        <v>155</v>
      </c>
      <c r="G133" s="67">
        <v>500</v>
      </c>
      <c r="H133" s="67">
        <v>2</v>
      </c>
      <c r="I133" s="67">
        <v>502</v>
      </c>
      <c r="J133" s="35">
        <v>0</v>
      </c>
      <c r="K133" s="35">
        <v>0</v>
      </c>
      <c r="L133" s="35">
        <v>0</v>
      </c>
      <c r="M133" s="35">
        <v>0</v>
      </c>
      <c r="N133" s="35">
        <v>0</v>
      </c>
      <c r="O133" s="35">
        <v>0</v>
      </c>
      <c r="P133" s="35">
        <v>0</v>
      </c>
      <c r="Q133" s="35">
        <v>0</v>
      </c>
      <c r="R133" s="35">
        <v>2</v>
      </c>
      <c r="S133" s="35">
        <v>2</v>
      </c>
      <c r="T133" s="35">
        <v>4</v>
      </c>
      <c r="U133" s="35">
        <v>0.5</v>
      </c>
      <c r="V133" s="35">
        <v>0</v>
      </c>
      <c r="W133" s="35">
        <v>0</v>
      </c>
      <c r="X133" s="35">
        <v>0</v>
      </c>
      <c r="Y133" s="35">
        <v>0</v>
      </c>
      <c r="Z133" s="35">
        <v>0</v>
      </c>
      <c r="AA133" s="35">
        <v>0</v>
      </c>
      <c r="AB133" s="35">
        <v>0</v>
      </c>
      <c r="AC133" s="35">
        <v>0</v>
      </c>
      <c r="AD133" s="35">
        <v>0</v>
      </c>
      <c r="AE133" s="35">
        <v>0</v>
      </c>
      <c r="AF133" s="35">
        <v>0</v>
      </c>
      <c r="AG133" s="35">
        <v>0</v>
      </c>
      <c r="AH133" s="35">
        <v>0</v>
      </c>
      <c r="AI133" s="35">
        <v>0</v>
      </c>
      <c r="AJ133" s="35">
        <v>0</v>
      </c>
      <c r="AK133" s="35">
        <v>0</v>
      </c>
      <c r="AL133" s="35">
        <v>0</v>
      </c>
      <c r="AM133" s="35">
        <v>0</v>
      </c>
      <c r="AN133" s="35">
        <v>0</v>
      </c>
      <c r="AO133" s="35">
        <v>0</v>
      </c>
      <c r="AP133" s="35">
        <v>0</v>
      </c>
      <c r="AQ133" s="35">
        <v>0</v>
      </c>
      <c r="AR133" s="35">
        <v>0</v>
      </c>
      <c r="AS133" s="35">
        <v>0</v>
      </c>
      <c r="AT133" s="35">
        <v>2</v>
      </c>
      <c r="AU133" s="35">
        <v>14</v>
      </c>
      <c r="AV133" s="35">
        <v>137</v>
      </c>
      <c r="AW133" s="35">
        <v>21</v>
      </c>
      <c r="AX133" s="35">
        <v>23</v>
      </c>
      <c r="AY133" s="35">
        <v>232</v>
      </c>
      <c r="AZ133" s="35">
        <v>245</v>
      </c>
      <c r="BA133" s="35" t="s">
        <v>1545</v>
      </c>
      <c r="BB133" s="35" t="s">
        <v>803</v>
      </c>
      <c r="BC133" s="67">
        <v>2</v>
      </c>
      <c r="BD133" s="35">
        <v>0</v>
      </c>
      <c r="BE133" s="35">
        <v>0</v>
      </c>
      <c r="BF133" s="35">
        <v>2</v>
      </c>
      <c r="BG133" s="35">
        <v>0</v>
      </c>
      <c r="BH133" s="35">
        <v>0</v>
      </c>
      <c r="BI133" s="35">
        <v>0</v>
      </c>
      <c r="BJ133" s="35">
        <v>0</v>
      </c>
      <c r="BK133" s="35">
        <v>0</v>
      </c>
      <c r="BL133" s="35">
        <v>0</v>
      </c>
      <c r="BM133" s="35">
        <v>2</v>
      </c>
      <c r="BN133" s="35">
        <v>0</v>
      </c>
      <c r="BO133" s="35">
        <v>2</v>
      </c>
      <c r="BP133" s="35">
        <v>2</v>
      </c>
      <c r="BQ133" s="35">
        <v>0</v>
      </c>
    </row>
    <row r="134" spans="1:69" x14ac:dyDescent="0.25">
      <c r="A134" s="35" t="s">
        <v>293</v>
      </c>
      <c r="B134" s="35" t="s">
        <v>162</v>
      </c>
      <c r="C134" s="35">
        <v>87431801</v>
      </c>
      <c r="D134" s="35" t="s">
        <v>161</v>
      </c>
      <c r="E134" s="35" t="s">
        <v>804</v>
      </c>
      <c r="F134" s="35" t="s">
        <v>155</v>
      </c>
      <c r="G134" s="67">
        <v>799</v>
      </c>
      <c r="H134" s="67">
        <v>-4</v>
      </c>
      <c r="I134" s="67">
        <v>795</v>
      </c>
      <c r="J134" s="35">
        <v>0</v>
      </c>
      <c r="K134" s="35">
        <v>0</v>
      </c>
      <c r="L134" s="35">
        <v>0</v>
      </c>
      <c r="M134" s="35">
        <v>0</v>
      </c>
      <c r="N134" s="35">
        <v>0</v>
      </c>
      <c r="O134" s="35">
        <v>0</v>
      </c>
      <c r="P134" s="35">
        <v>0</v>
      </c>
      <c r="Q134" s="35">
        <v>0</v>
      </c>
      <c r="R134" s="35">
        <v>1</v>
      </c>
      <c r="S134" s="35">
        <v>1</v>
      </c>
      <c r="T134" s="35">
        <v>2</v>
      </c>
      <c r="U134" s="35">
        <v>0.5</v>
      </c>
      <c r="V134" s="35">
        <v>0</v>
      </c>
      <c r="W134" s="35">
        <v>0</v>
      </c>
      <c r="X134" s="35">
        <v>0</v>
      </c>
      <c r="Y134" s="35">
        <v>0</v>
      </c>
      <c r="Z134" s="35">
        <v>0</v>
      </c>
      <c r="AA134" s="35">
        <v>0</v>
      </c>
      <c r="AB134" s="35">
        <v>0</v>
      </c>
      <c r="AC134" s="35">
        <v>0</v>
      </c>
      <c r="AD134" s="35">
        <v>0</v>
      </c>
      <c r="AE134" s="35">
        <v>0</v>
      </c>
      <c r="AF134" s="35">
        <v>0</v>
      </c>
      <c r="AG134" s="35">
        <v>0</v>
      </c>
      <c r="AH134" s="35">
        <v>0</v>
      </c>
      <c r="AI134" s="35">
        <v>0</v>
      </c>
      <c r="AJ134" s="35">
        <v>0</v>
      </c>
      <c r="AK134" s="35">
        <v>0</v>
      </c>
      <c r="AL134" s="35">
        <v>0</v>
      </c>
      <c r="AM134" s="35">
        <v>0</v>
      </c>
      <c r="AN134" s="35">
        <v>0</v>
      </c>
      <c r="AO134" s="35">
        <v>0</v>
      </c>
      <c r="AP134" s="35">
        <v>0</v>
      </c>
      <c r="AQ134" s="35">
        <v>0</v>
      </c>
      <c r="AR134" s="35">
        <v>0</v>
      </c>
      <c r="AS134" s="35">
        <v>0</v>
      </c>
      <c r="AT134" s="35">
        <v>1</v>
      </c>
      <c r="AU134" s="35">
        <v>39</v>
      </c>
      <c r="AV134" s="35">
        <v>345</v>
      </c>
      <c r="AW134" s="35">
        <v>8</v>
      </c>
      <c r="AX134" s="35">
        <v>9</v>
      </c>
      <c r="AY134" s="35">
        <v>124</v>
      </c>
      <c r="AZ134" s="35">
        <v>130</v>
      </c>
      <c r="BA134" s="35" t="s">
        <v>1371</v>
      </c>
      <c r="BB134" s="35" t="s">
        <v>487</v>
      </c>
      <c r="BC134" s="67">
        <v>-4</v>
      </c>
      <c r="BD134" s="35">
        <v>0</v>
      </c>
      <c r="BE134" s="35">
        <v>0</v>
      </c>
      <c r="BF134" s="35">
        <v>-4</v>
      </c>
      <c r="BG134" s="35">
        <v>0</v>
      </c>
      <c r="BH134" s="35">
        <v>0</v>
      </c>
      <c r="BI134" s="35">
        <v>0</v>
      </c>
      <c r="BJ134" s="35">
        <v>0</v>
      </c>
      <c r="BK134" s="35">
        <v>0</v>
      </c>
      <c r="BL134" s="35">
        <v>0</v>
      </c>
      <c r="BM134" s="35">
        <v>1</v>
      </c>
      <c r="BN134" s="35">
        <v>0</v>
      </c>
      <c r="BO134" s="35">
        <v>1</v>
      </c>
      <c r="BP134" s="35">
        <v>0</v>
      </c>
      <c r="BQ134" s="35">
        <v>1</v>
      </c>
    </row>
    <row r="135" spans="1:69" x14ac:dyDescent="0.25">
      <c r="A135" s="35" t="s">
        <v>293</v>
      </c>
      <c r="B135" s="35" t="s">
        <v>805</v>
      </c>
      <c r="C135" s="35">
        <v>87462934</v>
      </c>
      <c r="D135" s="35" t="s">
        <v>161</v>
      </c>
      <c r="E135" s="35" t="s">
        <v>750</v>
      </c>
      <c r="F135" s="35" t="s">
        <v>155</v>
      </c>
      <c r="G135" s="67">
        <v>500</v>
      </c>
      <c r="H135" s="67">
        <v>12</v>
      </c>
      <c r="I135" s="67">
        <v>512</v>
      </c>
      <c r="J135" s="35">
        <v>0</v>
      </c>
      <c r="K135" s="35">
        <v>0</v>
      </c>
      <c r="L135" s="35">
        <v>0</v>
      </c>
      <c r="M135" s="35">
        <v>0</v>
      </c>
      <c r="N135" s="35">
        <v>0</v>
      </c>
      <c r="O135" s="35">
        <v>0</v>
      </c>
      <c r="P135" s="35">
        <v>0</v>
      </c>
      <c r="Q135" s="35">
        <v>0</v>
      </c>
      <c r="R135" s="35">
        <v>2</v>
      </c>
      <c r="S135" s="35">
        <v>0</v>
      </c>
      <c r="T135" s="35">
        <v>2</v>
      </c>
      <c r="U135" s="35">
        <v>1</v>
      </c>
      <c r="V135" s="35">
        <v>0</v>
      </c>
      <c r="W135" s="35">
        <v>0</v>
      </c>
      <c r="X135" s="35">
        <v>0</v>
      </c>
      <c r="Y135" s="35">
        <v>0</v>
      </c>
      <c r="Z135" s="35">
        <v>0</v>
      </c>
      <c r="AA135" s="35">
        <v>0</v>
      </c>
      <c r="AB135" s="35">
        <v>0</v>
      </c>
      <c r="AC135" s="35">
        <v>0</v>
      </c>
      <c r="AD135" s="35">
        <v>0</v>
      </c>
      <c r="AE135" s="35">
        <v>0</v>
      </c>
      <c r="AF135" s="35">
        <v>0</v>
      </c>
      <c r="AG135" s="35">
        <v>0</v>
      </c>
      <c r="AH135" s="35">
        <v>0</v>
      </c>
      <c r="AI135" s="35">
        <v>0</v>
      </c>
      <c r="AJ135" s="35">
        <v>0</v>
      </c>
      <c r="AK135" s="35">
        <v>0</v>
      </c>
      <c r="AL135" s="35">
        <v>0</v>
      </c>
      <c r="AM135" s="35">
        <v>0</v>
      </c>
      <c r="AN135" s="35">
        <v>0</v>
      </c>
      <c r="AO135" s="35">
        <v>0</v>
      </c>
      <c r="AP135" s="35">
        <v>0</v>
      </c>
      <c r="AQ135" s="35">
        <v>0</v>
      </c>
      <c r="AR135" s="35">
        <v>0</v>
      </c>
      <c r="AS135" s="35">
        <v>0</v>
      </c>
      <c r="AT135" s="35">
        <v>2</v>
      </c>
      <c r="AU135" s="35">
        <v>7</v>
      </c>
      <c r="AV135" s="35">
        <v>88</v>
      </c>
      <c r="AW135" s="35">
        <v>21</v>
      </c>
      <c r="AX135" s="35">
        <v>21</v>
      </c>
      <c r="AY135" s="35">
        <v>232</v>
      </c>
      <c r="AZ135" s="35">
        <v>238</v>
      </c>
      <c r="BA135" s="35" t="s">
        <v>500</v>
      </c>
      <c r="BB135" s="35" t="s">
        <v>806</v>
      </c>
      <c r="BC135" s="67">
        <v>12</v>
      </c>
      <c r="BD135" s="35">
        <v>0</v>
      </c>
      <c r="BE135" s="35">
        <v>0</v>
      </c>
      <c r="BF135" s="35">
        <v>12</v>
      </c>
      <c r="BG135" s="35">
        <v>0</v>
      </c>
      <c r="BH135" s="35">
        <v>0</v>
      </c>
      <c r="BI135" s="35">
        <v>0</v>
      </c>
      <c r="BJ135" s="35">
        <v>0</v>
      </c>
      <c r="BK135" s="35">
        <v>0</v>
      </c>
      <c r="BL135" s="35">
        <v>0</v>
      </c>
      <c r="BM135" s="35">
        <v>2</v>
      </c>
      <c r="BN135" s="35">
        <v>0</v>
      </c>
      <c r="BO135" s="35">
        <v>2</v>
      </c>
      <c r="BP135" s="35">
        <v>0</v>
      </c>
      <c r="BQ135" s="35">
        <v>0</v>
      </c>
    </row>
    <row r="136" spans="1:69" x14ac:dyDescent="0.25">
      <c r="A136" s="35" t="s">
        <v>293</v>
      </c>
      <c r="B136" s="35" t="s">
        <v>807</v>
      </c>
      <c r="C136" s="35">
        <v>97071764</v>
      </c>
      <c r="D136" s="35" t="s">
        <v>746</v>
      </c>
      <c r="E136" s="35" t="s">
        <v>657</v>
      </c>
      <c r="F136" s="35" t="s">
        <v>140</v>
      </c>
      <c r="G136" s="67">
        <v>983</v>
      </c>
      <c r="H136" s="67">
        <v>-13.5</v>
      </c>
      <c r="I136" s="67">
        <v>970</v>
      </c>
      <c r="J136" s="35">
        <v>0</v>
      </c>
      <c r="K136" s="35">
        <v>0</v>
      </c>
      <c r="L136" s="35">
        <v>0</v>
      </c>
      <c r="M136" s="35">
        <v>0</v>
      </c>
      <c r="N136" s="35">
        <v>2</v>
      </c>
      <c r="O136" s="35">
        <v>4</v>
      </c>
      <c r="P136" s="35">
        <v>6</v>
      </c>
      <c r="Q136" s="35">
        <v>0.33333333333333331</v>
      </c>
      <c r="R136" s="35">
        <v>0</v>
      </c>
      <c r="S136" s="35">
        <v>0</v>
      </c>
      <c r="T136" s="35">
        <v>0</v>
      </c>
      <c r="U136" s="35">
        <v>0</v>
      </c>
      <c r="V136" s="35">
        <v>0</v>
      </c>
      <c r="W136" s="35">
        <v>0</v>
      </c>
      <c r="X136" s="35">
        <v>0</v>
      </c>
      <c r="Y136" s="35">
        <v>0</v>
      </c>
      <c r="Z136" s="35">
        <v>0</v>
      </c>
      <c r="AA136" s="35">
        <v>0</v>
      </c>
      <c r="AB136" s="35">
        <v>0</v>
      </c>
      <c r="AC136" s="35">
        <v>0</v>
      </c>
      <c r="AD136" s="35">
        <v>0</v>
      </c>
      <c r="AE136" s="35">
        <v>0</v>
      </c>
      <c r="AF136" s="35">
        <v>0</v>
      </c>
      <c r="AG136" s="35">
        <v>0</v>
      </c>
      <c r="AH136" s="35">
        <v>0</v>
      </c>
      <c r="AI136" s="35">
        <v>0</v>
      </c>
      <c r="AJ136" s="35">
        <v>0</v>
      </c>
      <c r="AK136" s="35">
        <v>0</v>
      </c>
      <c r="AL136" s="35">
        <v>0</v>
      </c>
      <c r="AM136" s="35">
        <v>0</v>
      </c>
      <c r="AN136" s="35">
        <v>0</v>
      </c>
      <c r="AO136" s="35">
        <v>0</v>
      </c>
      <c r="AP136" s="35">
        <v>0</v>
      </c>
      <c r="AQ136" s="35">
        <v>0</v>
      </c>
      <c r="AR136" s="35">
        <v>0</v>
      </c>
      <c r="AS136" s="35">
        <v>0</v>
      </c>
      <c r="AT136" s="35">
        <v>2</v>
      </c>
      <c r="AU136" s="35">
        <v>22</v>
      </c>
      <c r="AV136" s="35">
        <v>394</v>
      </c>
      <c r="AW136" s="35">
        <v>10</v>
      </c>
      <c r="AX136" s="35">
        <v>10</v>
      </c>
      <c r="AY136" s="35">
        <v>80</v>
      </c>
      <c r="AZ136" s="35">
        <v>81</v>
      </c>
      <c r="BA136" s="35" t="s">
        <v>726</v>
      </c>
      <c r="BB136" s="35" t="s">
        <v>808</v>
      </c>
      <c r="BC136" s="67">
        <v>-13.5</v>
      </c>
      <c r="BD136" s="35">
        <v>0</v>
      </c>
      <c r="BE136" s="35">
        <v>-13.5</v>
      </c>
      <c r="BF136" s="35">
        <v>0</v>
      </c>
      <c r="BG136" s="35">
        <v>0</v>
      </c>
      <c r="BH136" s="35">
        <v>0</v>
      </c>
      <c r="BI136" s="35">
        <v>0</v>
      </c>
      <c r="BJ136" s="35">
        <v>0</v>
      </c>
      <c r="BK136" s="35">
        <v>0</v>
      </c>
      <c r="BL136" s="35">
        <v>0</v>
      </c>
      <c r="BM136" s="35">
        <v>2</v>
      </c>
      <c r="BN136" s="35">
        <v>0</v>
      </c>
      <c r="BO136" s="35">
        <v>2</v>
      </c>
      <c r="BP136" s="35">
        <v>3</v>
      </c>
      <c r="BQ136" s="35">
        <v>1</v>
      </c>
    </row>
    <row r="137" spans="1:69" x14ac:dyDescent="0.25">
      <c r="A137" s="35" t="s">
        <v>293</v>
      </c>
      <c r="B137" s="35" t="s">
        <v>809</v>
      </c>
      <c r="C137" s="35">
        <v>97081455</v>
      </c>
      <c r="D137" s="35" t="s">
        <v>113</v>
      </c>
      <c r="E137" s="35" t="s">
        <v>778</v>
      </c>
      <c r="F137" s="35" t="s">
        <v>72</v>
      </c>
      <c r="G137" s="67">
        <v>1068</v>
      </c>
      <c r="H137" s="67">
        <v>2.5</v>
      </c>
      <c r="I137" s="67">
        <v>1071</v>
      </c>
      <c r="J137" s="35">
        <v>2</v>
      </c>
      <c r="K137" s="35">
        <v>0</v>
      </c>
      <c r="L137" s="35">
        <v>2</v>
      </c>
      <c r="M137" s="35">
        <v>1</v>
      </c>
      <c r="N137" s="35">
        <v>0</v>
      </c>
      <c r="O137" s="35">
        <v>0</v>
      </c>
      <c r="P137" s="35">
        <v>0</v>
      </c>
      <c r="Q137" s="35">
        <v>0</v>
      </c>
      <c r="R137" s="35">
        <v>0</v>
      </c>
      <c r="S137" s="35">
        <v>0</v>
      </c>
      <c r="T137" s="35">
        <v>0</v>
      </c>
      <c r="U137" s="35">
        <v>0</v>
      </c>
      <c r="V137" s="35">
        <v>0</v>
      </c>
      <c r="W137" s="35">
        <v>0</v>
      </c>
      <c r="X137" s="35">
        <v>0</v>
      </c>
      <c r="Y137" s="35">
        <v>0</v>
      </c>
      <c r="Z137" s="35">
        <v>0</v>
      </c>
      <c r="AA137" s="35">
        <v>0</v>
      </c>
      <c r="AB137" s="35">
        <v>0</v>
      </c>
      <c r="AC137" s="35">
        <v>0</v>
      </c>
      <c r="AD137" s="35">
        <v>0</v>
      </c>
      <c r="AE137" s="35">
        <v>0</v>
      </c>
      <c r="AF137" s="35">
        <v>0</v>
      </c>
      <c r="AG137" s="35">
        <v>0</v>
      </c>
      <c r="AH137" s="35">
        <v>0</v>
      </c>
      <c r="AI137" s="35">
        <v>0</v>
      </c>
      <c r="AJ137" s="35">
        <v>0</v>
      </c>
      <c r="AK137" s="35">
        <v>0</v>
      </c>
      <c r="AL137" s="35">
        <v>0</v>
      </c>
      <c r="AM137" s="35">
        <v>0</v>
      </c>
      <c r="AN137" s="35">
        <v>0</v>
      </c>
      <c r="AO137" s="35">
        <v>0</v>
      </c>
      <c r="AP137" s="35">
        <v>0</v>
      </c>
      <c r="AQ137" s="35">
        <v>0</v>
      </c>
      <c r="AR137" s="35">
        <v>0</v>
      </c>
      <c r="AS137" s="35">
        <v>0</v>
      </c>
      <c r="AT137" s="35">
        <v>2</v>
      </c>
      <c r="AU137" s="35">
        <v>10</v>
      </c>
      <c r="AV137" s="35">
        <v>136</v>
      </c>
      <c r="AW137" s="35">
        <v>11</v>
      </c>
      <c r="AX137" s="35">
        <v>11</v>
      </c>
      <c r="AY137" s="35">
        <v>62</v>
      </c>
      <c r="AZ137" s="35">
        <v>62</v>
      </c>
      <c r="BA137" s="35" t="s">
        <v>1546</v>
      </c>
      <c r="BB137" s="35" t="s">
        <v>810</v>
      </c>
      <c r="BC137" s="67">
        <v>2.5</v>
      </c>
      <c r="BD137" s="35">
        <v>2.5</v>
      </c>
      <c r="BE137" s="35">
        <v>0</v>
      </c>
      <c r="BF137" s="35">
        <v>0</v>
      </c>
      <c r="BG137" s="35">
        <v>0</v>
      </c>
      <c r="BH137" s="35">
        <v>0</v>
      </c>
      <c r="BI137" s="35">
        <v>0</v>
      </c>
      <c r="BJ137" s="35">
        <v>0</v>
      </c>
      <c r="BK137" s="35">
        <v>0</v>
      </c>
      <c r="BL137" s="35">
        <v>0</v>
      </c>
      <c r="BM137" s="35">
        <v>2</v>
      </c>
      <c r="BN137" s="35">
        <v>0</v>
      </c>
      <c r="BO137" s="35">
        <v>2</v>
      </c>
      <c r="BP137" s="35">
        <v>0</v>
      </c>
      <c r="BQ137" s="35">
        <v>0</v>
      </c>
    </row>
    <row r="138" spans="1:69" x14ac:dyDescent="0.25">
      <c r="A138" s="35" t="s">
        <v>293</v>
      </c>
      <c r="B138" s="35" t="s">
        <v>906</v>
      </c>
      <c r="C138" s="35">
        <v>97081456</v>
      </c>
      <c r="D138" s="35" t="s">
        <v>113</v>
      </c>
      <c r="E138" s="35" t="s">
        <v>474</v>
      </c>
      <c r="F138" s="35" t="s">
        <v>72</v>
      </c>
      <c r="G138" s="67">
        <v>527</v>
      </c>
      <c r="H138" s="67">
        <v>0</v>
      </c>
      <c r="I138" s="67">
        <v>527</v>
      </c>
      <c r="J138" s="35">
        <v>0</v>
      </c>
      <c r="K138" s="35">
        <v>0</v>
      </c>
      <c r="L138" s="35">
        <v>0</v>
      </c>
      <c r="M138" s="35">
        <v>0</v>
      </c>
      <c r="N138" s="35">
        <v>0</v>
      </c>
      <c r="O138" s="35">
        <v>0</v>
      </c>
      <c r="P138" s="35">
        <v>0</v>
      </c>
      <c r="Q138" s="35">
        <v>0</v>
      </c>
      <c r="R138" s="35">
        <v>0</v>
      </c>
      <c r="S138" s="35">
        <v>0</v>
      </c>
      <c r="T138" s="35">
        <v>0</v>
      </c>
      <c r="U138" s="35">
        <v>0</v>
      </c>
      <c r="V138" s="35">
        <v>0</v>
      </c>
      <c r="W138" s="35">
        <v>0</v>
      </c>
      <c r="X138" s="35">
        <v>0</v>
      </c>
      <c r="Y138" s="35">
        <v>0</v>
      </c>
      <c r="Z138" s="35">
        <v>0</v>
      </c>
      <c r="AA138" s="35">
        <v>0</v>
      </c>
      <c r="AB138" s="35">
        <v>0</v>
      </c>
      <c r="AC138" s="35">
        <v>0</v>
      </c>
      <c r="AD138" s="35">
        <v>0</v>
      </c>
      <c r="AE138" s="35">
        <v>0</v>
      </c>
      <c r="AF138" s="35">
        <v>0</v>
      </c>
      <c r="AG138" s="35">
        <v>0</v>
      </c>
      <c r="AH138" s="35">
        <v>0</v>
      </c>
      <c r="AI138" s="35">
        <v>0</v>
      </c>
      <c r="AJ138" s="35">
        <v>0</v>
      </c>
      <c r="AK138" s="35">
        <v>0</v>
      </c>
      <c r="AL138" s="35">
        <v>0</v>
      </c>
      <c r="AM138" s="35">
        <v>0</v>
      </c>
      <c r="AN138" s="35">
        <v>0</v>
      </c>
      <c r="AO138" s="35">
        <v>0</v>
      </c>
      <c r="AP138" s="35">
        <v>0</v>
      </c>
      <c r="AQ138" s="35">
        <v>0</v>
      </c>
      <c r="AR138" s="35">
        <v>0</v>
      </c>
      <c r="AS138" s="35">
        <v>0</v>
      </c>
      <c r="AT138" s="35">
        <v>0</v>
      </c>
      <c r="AU138" s="35">
        <v>11</v>
      </c>
      <c r="AV138" s="35">
        <v>156</v>
      </c>
      <c r="AW138" s="35">
        <v>17</v>
      </c>
      <c r="AX138" s="35">
        <v>18</v>
      </c>
      <c r="AY138" s="35">
        <v>215</v>
      </c>
      <c r="AZ138" s="35">
        <v>224</v>
      </c>
      <c r="BA138" s="35" t="s">
        <v>1413</v>
      </c>
      <c r="BB138" s="35" t="s">
        <v>907</v>
      </c>
      <c r="BC138" s="67">
        <v>0</v>
      </c>
      <c r="BD138" s="35">
        <v>0</v>
      </c>
      <c r="BE138" s="35">
        <v>0</v>
      </c>
      <c r="BF138" s="35">
        <v>0</v>
      </c>
      <c r="BG138" s="35">
        <v>0</v>
      </c>
      <c r="BH138" s="35">
        <v>0</v>
      </c>
      <c r="BI138" s="35">
        <v>0</v>
      </c>
      <c r="BJ138" s="35">
        <v>0</v>
      </c>
      <c r="BK138" s="35">
        <v>0</v>
      </c>
      <c r="BL138" s="35">
        <v>0</v>
      </c>
      <c r="BM138" s="35">
        <v>0</v>
      </c>
      <c r="BN138" s="35">
        <v>0</v>
      </c>
      <c r="BO138" s="35">
        <v>0</v>
      </c>
      <c r="BP138" s="35">
        <v>0</v>
      </c>
      <c r="BQ138" s="35">
        <v>0</v>
      </c>
    </row>
    <row r="139" spans="1:69" x14ac:dyDescent="0.25">
      <c r="A139" s="35" t="s">
        <v>293</v>
      </c>
      <c r="B139" s="35" t="s">
        <v>1547</v>
      </c>
      <c r="C139" s="35">
        <v>97093986</v>
      </c>
      <c r="D139" s="35" t="s">
        <v>1548</v>
      </c>
      <c r="E139" s="35" t="s">
        <v>1549</v>
      </c>
      <c r="F139" s="35" t="s">
        <v>103</v>
      </c>
      <c r="G139" s="67">
        <v>500</v>
      </c>
      <c r="H139" s="67">
        <v>0</v>
      </c>
      <c r="I139" s="67">
        <v>500</v>
      </c>
      <c r="J139" s="35">
        <v>0</v>
      </c>
      <c r="K139" s="35">
        <v>0</v>
      </c>
      <c r="L139" s="35">
        <v>0</v>
      </c>
      <c r="M139" s="35">
        <v>0</v>
      </c>
      <c r="N139" s="35">
        <v>0</v>
      </c>
      <c r="O139" s="35">
        <v>0</v>
      </c>
      <c r="P139" s="35">
        <v>0</v>
      </c>
      <c r="Q139" s="35">
        <v>0</v>
      </c>
      <c r="R139" s="35">
        <v>0</v>
      </c>
      <c r="S139" s="35">
        <v>0</v>
      </c>
      <c r="T139" s="35">
        <v>0</v>
      </c>
      <c r="U139" s="35">
        <v>0</v>
      </c>
      <c r="V139" s="35">
        <v>0</v>
      </c>
      <c r="W139" s="35">
        <v>0</v>
      </c>
      <c r="X139" s="35">
        <v>0</v>
      </c>
      <c r="Y139" s="35">
        <v>0</v>
      </c>
      <c r="Z139" s="35">
        <v>0</v>
      </c>
      <c r="AA139" s="35">
        <v>0</v>
      </c>
      <c r="AB139" s="35">
        <v>0</v>
      </c>
      <c r="AC139" s="35">
        <v>0</v>
      </c>
      <c r="AD139" s="35">
        <v>0</v>
      </c>
      <c r="AE139" s="35">
        <v>0</v>
      </c>
      <c r="AF139" s="35">
        <v>0</v>
      </c>
      <c r="AG139" s="35">
        <v>0</v>
      </c>
      <c r="AH139" s="35">
        <v>0</v>
      </c>
      <c r="AI139" s="35">
        <v>0</v>
      </c>
      <c r="AJ139" s="35">
        <v>0</v>
      </c>
      <c r="AK139" s="35">
        <v>0</v>
      </c>
      <c r="AL139" s="35">
        <v>0</v>
      </c>
      <c r="AM139" s="35">
        <v>0</v>
      </c>
      <c r="AN139" s="35">
        <v>0</v>
      </c>
      <c r="AO139" s="35">
        <v>0</v>
      </c>
      <c r="AP139" s="35">
        <v>0</v>
      </c>
      <c r="AQ139" s="35">
        <v>0</v>
      </c>
      <c r="AR139" s="35">
        <v>0</v>
      </c>
      <c r="AS139" s="35">
        <v>0</v>
      </c>
      <c r="AT139" s="35">
        <v>0</v>
      </c>
      <c r="AU139" s="35">
        <v>16</v>
      </c>
      <c r="AV139" s="35">
        <v>156</v>
      </c>
      <c r="AW139" s="35">
        <v>16</v>
      </c>
      <c r="AX139" s="35">
        <v>22</v>
      </c>
      <c r="AY139" s="35">
        <v>232</v>
      </c>
      <c r="AZ139" s="35">
        <v>252</v>
      </c>
      <c r="BA139" s="35" t="s">
        <v>1394</v>
      </c>
      <c r="BB139" s="35" t="s">
        <v>1550</v>
      </c>
      <c r="BC139" s="67">
        <v>0</v>
      </c>
      <c r="BD139" s="35">
        <v>0</v>
      </c>
      <c r="BE139" s="35">
        <v>0</v>
      </c>
      <c r="BF139" s="35">
        <v>0</v>
      </c>
      <c r="BG139" s="35">
        <v>0</v>
      </c>
      <c r="BH139" s="35">
        <v>0</v>
      </c>
      <c r="BI139" s="35">
        <v>0</v>
      </c>
      <c r="BJ139" s="35">
        <v>0</v>
      </c>
      <c r="BK139" s="35">
        <v>0</v>
      </c>
      <c r="BL139" s="35">
        <v>0</v>
      </c>
      <c r="BM139" s="35">
        <v>0</v>
      </c>
      <c r="BN139" s="35">
        <v>0</v>
      </c>
      <c r="BO139" s="35">
        <v>0</v>
      </c>
      <c r="BP139" s="35">
        <v>0</v>
      </c>
      <c r="BQ139" s="35">
        <v>0</v>
      </c>
    </row>
    <row r="140" spans="1:69" x14ac:dyDescent="0.25">
      <c r="A140" s="35" t="s">
        <v>293</v>
      </c>
      <c r="B140" s="35" t="s">
        <v>1551</v>
      </c>
      <c r="C140" s="35">
        <v>97098757</v>
      </c>
      <c r="D140" s="35" t="s">
        <v>1552</v>
      </c>
      <c r="E140" s="35" t="s">
        <v>1553</v>
      </c>
      <c r="F140" s="35" t="s">
        <v>1397</v>
      </c>
      <c r="G140" s="67">
        <v>851</v>
      </c>
      <c r="H140" s="67">
        <v>0</v>
      </c>
      <c r="I140" s="67">
        <v>851</v>
      </c>
      <c r="J140" s="35">
        <v>0</v>
      </c>
      <c r="K140" s="35">
        <v>0</v>
      </c>
      <c r="L140" s="35">
        <v>0</v>
      </c>
      <c r="M140" s="35">
        <v>0</v>
      </c>
      <c r="N140" s="35">
        <v>0</v>
      </c>
      <c r="O140" s="35">
        <v>0</v>
      </c>
      <c r="P140" s="35">
        <v>0</v>
      </c>
      <c r="Q140" s="35">
        <v>0</v>
      </c>
      <c r="R140" s="35">
        <v>0</v>
      </c>
      <c r="S140" s="35">
        <v>0</v>
      </c>
      <c r="T140" s="35">
        <v>0</v>
      </c>
      <c r="U140" s="35">
        <v>0</v>
      </c>
      <c r="V140" s="35">
        <v>0</v>
      </c>
      <c r="W140" s="35">
        <v>0</v>
      </c>
      <c r="X140" s="35">
        <v>0</v>
      </c>
      <c r="Y140" s="35">
        <v>0</v>
      </c>
      <c r="Z140" s="35">
        <v>0</v>
      </c>
      <c r="AA140" s="35">
        <v>0</v>
      </c>
      <c r="AB140" s="35">
        <v>0</v>
      </c>
      <c r="AC140" s="35">
        <v>0</v>
      </c>
      <c r="AD140" s="35">
        <v>0</v>
      </c>
      <c r="AE140" s="35">
        <v>0</v>
      </c>
      <c r="AF140" s="35">
        <v>0</v>
      </c>
      <c r="AG140" s="35">
        <v>0</v>
      </c>
      <c r="AH140" s="35">
        <v>0</v>
      </c>
      <c r="AI140" s="35">
        <v>0</v>
      </c>
      <c r="AJ140" s="35">
        <v>0</v>
      </c>
      <c r="AK140" s="35">
        <v>0</v>
      </c>
      <c r="AL140" s="35">
        <v>0</v>
      </c>
      <c r="AM140" s="35">
        <v>0</v>
      </c>
      <c r="AN140" s="35">
        <v>0</v>
      </c>
      <c r="AO140" s="35">
        <v>0</v>
      </c>
      <c r="AP140" s="35">
        <v>0</v>
      </c>
      <c r="AQ140" s="35">
        <v>0</v>
      </c>
      <c r="AR140" s="35">
        <v>0</v>
      </c>
      <c r="AS140" s="35">
        <v>0</v>
      </c>
      <c r="AT140" s="35">
        <v>0</v>
      </c>
      <c r="AU140" s="35">
        <v>10</v>
      </c>
      <c r="AV140" s="35">
        <v>156</v>
      </c>
      <c r="AW140" s="35">
        <v>15</v>
      </c>
      <c r="AX140" s="35">
        <v>15</v>
      </c>
      <c r="AY140" s="35">
        <v>110</v>
      </c>
      <c r="AZ140" s="35">
        <v>109</v>
      </c>
      <c r="BA140" s="35" t="s">
        <v>1437</v>
      </c>
      <c r="BB140" s="35" t="s">
        <v>1554</v>
      </c>
      <c r="BC140" s="67">
        <v>0</v>
      </c>
      <c r="BD140" s="35">
        <v>0</v>
      </c>
      <c r="BE140" s="35">
        <v>0</v>
      </c>
      <c r="BF140" s="35">
        <v>0</v>
      </c>
      <c r="BG140" s="35">
        <v>0</v>
      </c>
      <c r="BH140" s="35">
        <v>0</v>
      </c>
      <c r="BI140" s="35">
        <v>0</v>
      </c>
      <c r="BJ140" s="35">
        <v>0</v>
      </c>
      <c r="BK140" s="35">
        <v>0</v>
      </c>
      <c r="BL140" s="35">
        <v>0</v>
      </c>
      <c r="BM140" s="35">
        <v>0</v>
      </c>
      <c r="BN140" s="35">
        <v>0</v>
      </c>
      <c r="BO140" s="35">
        <v>0</v>
      </c>
      <c r="BP140" s="35">
        <v>0</v>
      </c>
      <c r="BQ140" s="35">
        <v>0</v>
      </c>
    </row>
    <row r="141" spans="1:69" x14ac:dyDescent="0.25">
      <c r="A141" s="35" t="s">
        <v>293</v>
      </c>
      <c r="B141" s="35" t="s">
        <v>1555</v>
      </c>
      <c r="C141" s="35">
        <v>97093263</v>
      </c>
      <c r="D141" s="35" t="s">
        <v>1556</v>
      </c>
      <c r="E141" s="35" t="s">
        <v>733</v>
      </c>
      <c r="F141" s="35" t="s">
        <v>949</v>
      </c>
      <c r="G141" s="67">
        <v>500</v>
      </c>
      <c r="H141" s="67">
        <v>-3</v>
      </c>
      <c r="I141" s="67">
        <v>497</v>
      </c>
      <c r="J141" s="35">
        <v>0</v>
      </c>
      <c r="K141" s="35">
        <v>0</v>
      </c>
      <c r="L141" s="35">
        <v>0</v>
      </c>
      <c r="M141" s="35">
        <v>0</v>
      </c>
      <c r="N141" s="35">
        <v>0</v>
      </c>
      <c r="O141" s="35">
        <v>3</v>
      </c>
      <c r="P141" s="35">
        <v>3</v>
      </c>
      <c r="Q141" s="35">
        <v>0</v>
      </c>
      <c r="R141" s="35">
        <v>0</v>
      </c>
      <c r="S141" s="35">
        <v>0</v>
      </c>
      <c r="T141" s="35">
        <v>0</v>
      </c>
      <c r="U141" s="35">
        <v>0</v>
      </c>
      <c r="V141" s="35">
        <v>0</v>
      </c>
      <c r="W141" s="35">
        <v>0</v>
      </c>
      <c r="X141" s="35">
        <v>0</v>
      </c>
      <c r="Y141" s="35">
        <v>0</v>
      </c>
      <c r="Z141" s="35">
        <v>0</v>
      </c>
      <c r="AA141" s="35">
        <v>0</v>
      </c>
      <c r="AB141" s="35">
        <v>0</v>
      </c>
      <c r="AC141" s="35">
        <v>0</v>
      </c>
      <c r="AD141" s="35">
        <v>0</v>
      </c>
      <c r="AE141" s="35">
        <v>0</v>
      </c>
      <c r="AF141" s="35">
        <v>0</v>
      </c>
      <c r="AG141" s="35">
        <v>0</v>
      </c>
      <c r="AH141" s="35">
        <v>0</v>
      </c>
      <c r="AI141" s="35">
        <v>0</v>
      </c>
      <c r="AJ141" s="35">
        <v>0</v>
      </c>
      <c r="AK141" s="35">
        <v>0</v>
      </c>
      <c r="AL141" s="35">
        <v>0</v>
      </c>
      <c r="AM141" s="35">
        <v>0</v>
      </c>
      <c r="AN141" s="35">
        <v>0</v>
      </c>
      <c r="AO141" s="35">
        <v>0</v>
      </c>
      <c r="AP141" s="35">
        <v>0</v>
      </c>
      <c r="AQ141" s="35">
        <v>0</v>
      </c>
      <c r="AR141" s="35">
        <v>0</v>
      </c>
      <c r="AS141" s="35">
        <v>0</v>
      </c>
      <c r="AT141" s="35">
        <v>0</v>
      </c>
      <c r="AU141" s="35">
        <v>9</v>
      </c>
      <c r="AV141" s="35">
        <v>343</v>
      </c>
      <c r="AW141" s="35">
        <v>10</v>
      </c>
      <c r="AX141" s="35">
        <v>11</v>
      </c>
      <c r="AY141" s="35">
        <v>232</v>
      </c>
      <c r="AZ141" s="35">
        <v>252</v>
      </c>
      <c r="BA141" s="35" t="s">
        <v>1292</v>
      </c>
      <c r="BB141" s="35" t="s">
        <v>1557</v>
      </c>
      <c r="BC141" s="67">
        <v>-3</v>
      </c>
      <c r="BD141" s="35">
        <v>0</v>
      </c>
      <c r="BE141" s="35">
        <v>-3</v>
      </c>
      <c r="BF141" s="35">
        <v>0</v>
      </c>
      <c r="BG141" s="35">
        <v>0</v>
      </c>
      <c r="BH141" s="35">
        <v>0</v>
      </c>
      <c r="BI141" s="35">
        <v>0</v>
      </c>
      <c r="BJ141" s="35">
        <v>0</v>
      </c>
      <c r="BK141" s="35">
        <v>0</v>
      </c>
      <c r="BL141" s="35">
        <v>0</v>
      </c>
      <c r="BM141" s="35">
        <v>0</v>
      </c>
      <c r="BN141" s="35">
        <v>0</v>
      </c>
      <c r="BO141" s="35">
        <v>0</v>
      </c>
      <c r="BP141" s="35">
        <v>3</v>
      </c>
      <c r="BQ141" s="35">
        <v>0</v>
      </c>
    </row>
    <row r="142" spans="1:69" x14ac:dyDescent="0.25">
      <c r="A142" s="35" t="s">
        <v>293</v>
      </c>
      <c r="B142" s="35" t="s">
        <v>1023</v>
      </c>
      <c r="C142" s="35">
        <v>97082445</v>
      </c>
      <c r="D142" s="35" t="s">
        <v>1024</v>
      </c>
      <c r="E142" s="35" t="s">
        <v>1025</v>
      </c>
      <c r="F142" s="35" t="s">
        <v>949</v>
      </c>
      <c r="G142" s="67">
        <v>1231</v>
      </c>
      <c r="H142" s="67">
        <v>1</v>
      </c>
      <c r="I142" s="67">
        <v>1232</v>
      </c>
      <c r="J142" s="35">
        <v>0</v>
      </c>
      <c r="K142" s="35">
        <v>0</v>
      </c>
      <c r="L142" s="35">
        <v>0</v>
      </c>
      <c r="M142" s="35">
        <v>0</v>
      </c>
      <c r="N142" s="35">
        <v>6</v>
      </c>
      <c r="O142" s="35">
        <v>0</v>
      </c>
      <c r="P142" s="35">
        <v>6</v>
      </c>
      <c r="Q142" s="35">
        <v>1</v>
      </c>
      <c r="R142" s="35">
        <v>0</v>
      </c>
      <c r="S142" s="35">
        <v>0</v>
      </c>
      <c r="T142" s="35">
        <v>0</v>
      </c>
      <c r="U142" s="35">
        <v>0</v>
      </c>
      <c r="V142" s="35">
        <v>0</v>
      </c>
      <c r="W142" s="35">
        <v>0</v>
      </c>
      <c r="X142" s="35">
        <v>0</v>
      </c>
      <c r="Y142" s="35">
        <v>0</v>
      </c>
      <c r="Z142" s="35">
        <v>0</v>
      </c>
      <c r="AA142" s="35">
        <v>0</v>
      </c>
      <c r="AB142" s="35">
        <v>0</v>
      </c>
      <c r="AC142" s="35">
        <v>0</v>
      </c>
      <c r="AD142" s="35">
        <v>0</v>
      </c>
      <c r="AE142" s="35">
        <v>0</v>
      </c>
      <c r="AF142" s="35">
        <v>0</v>
      </c>
      <c r="AG142" s="35">
        <v>0</v>
      </c>
      <c r="AH142" s="35">
        <v>0</v>
      </c>
      <c r="AI142" s="35">
        <v>0</v>
      </c>
      <c r="AJ142" s="35">
        <v>0</v>
      </c>
      <c r="AK142" s="35">
        <v>0</v>
      </c>
      <c r="AL142" s="35">
        <v>0</v>
      </c>
      <c r="AM142" s="35">
        <v>0</v>
      </c>
      <c r="AN142" s="35">
        <v>0</v>
      </c>
      <c r="AO142" s="35">
        <v>0</v>
      </c>
      <c r="AP142" s="35">
        <v>0</v>
      </c>
      <c r="AQ142" s="35">
        <v>0</v>
      </c>
      <c r="AR142" s="35">
        <v>0</v>
      </c>
      <c r="AS142" s="35">
        <v>0</v>
      </c>
      <c r="AT142" s="35">
        <v>6</v>
      </c>
      <c r="AU142" s="35">
        <v>3</v>
      </c>
      <c r="AV142" s="35">
        <v>145</v>
      </c>
      <c r="AW142" s="35">
        <v>2</v>
      </c>
      <c r="AX142" s="35">
        <v>2</v>
      </c>
      <c r="AY142" s="35">
        <v>36</v>
      </c>
      <c r="AZ142" s="35">
        <v>36</v>
      </c>
      <c r="BA142" s="35" t="s">
        <v>1096</v>
      </c>
      <c r="BB142" s="35" t="s">
        <v>1027</v>
      </c>
      <c r="BC142" s="67">
        <v>1</v>
      </c>
      <c r="BD142" s="35">
        <v>0</v>
      </c>
      <c r="BE142" s="35">
        <v>1</v>
      </c>
      <c r="BF142" s="35">
        <v>0</v>
      </c>
      <c r="BG142" s="35">
        <v>0</v>
      </c>
      <c r="BH142" s="35">
        <v>0</v>
      </c>
      <c r="BI142" s="35">
        <v>0</v>
      </c>
      <c r="BJ142" s="35">
        <v>0</v>
      </c>
      <c r="BK142" s="35">
        <v>0</v>
      </c>
      <c r="BL142" s="35">
        <v>0</v>
      </c>
      <c r="BM142" s="35">
        <v>6</v>
      </c>
      <c r="BN142" s="35">
        <v>0</v>
      </c>
      <c r="BO142" s="35">
        <v>6</v>
      </c>
      <c r="BP142" s="35">
        <v>0</v>
      </c>
      <c r="BQ142" s="35">
        <v>0</v>
      </c>
    </row>
    <row r="143" spans="1:69" x14ac:dyDescent="0.25">
      <c r="A143" s="35" t="s">
        <v>293</v>
      </c>
      <c r="B143" s="35" t="s">
        <v>1558</v>
      </c>
      <c r="C143" s="35">
        <v>55354376</v>
      </c>
      <c r="D143" s="35" t="s">
        <v>893</v>
      </c>
      <c r="E143" s="35" t="s">
        <v>1559</v>
      </c>
      <c r="F143" s="35" t="s">
        <v>155</v>
      </c>
      <c r="G143" s="67">
        <v>500</v>
      </c>
      <c r="H143" s="67">
        <v>0</v>
      </c>
      <c r="I143" s="67">
        <v>500</v>
      </c>
      <c r="J143" s="35">
        <v>0</v>
      </c>
      <c r="K143" s="35">
        <v>0</v>
      </c>
      <c r="L143" s="35">
        <v>0</v>
      </c>
      <c r="M143" s="35">
        <v>0</v>
      </c>
      <c r="N143" s="35">
        <v>0</v>
      </c>
      <c r="O143" s="35">
        <v>0</v>
      </c>
      <c r="P143" s="35">
        <v>0</v>
      </c>
      <c r="Q143" s="35">
        <v>0</v>
      </c>
      <c r="R143" s="35">
        <v>0</v>
      </c>
      <c r="S143" s="35">
        <v>0</v>
      </c>
      <c r="T143" s="35">
        <v>0</v>
      </c>
      <c r="U143" s="35">
        <v>0</v>
      </c>
      <c r="V143" s="35">
        <v>0</v>
      </c>
      <c r="W143" s="35">
        <v>0</v>
      </c>
      <c r="X143" s="35">
        <v>0</v>
      </c>
      <c r="Y143" s="35">
        <v>0</v>
      </c>
      <c r="Z143" s="35">
        <v>0</v>
      </c>
      <c r="AA143" s="35">
        <v>0</v>
      </c>
      <c r="AB143" s="35">
        <v>0</v>
      </c>
      <c r="AC143" s="35">
        <v>0</v>
      </c>
      <c r="AD143" s="35">
        <v>0</v>
      </c>
      <c r="AE143" s="35">
        <v>0</v>
      </c>
      <c r="AF143" s="35">
        <v>0</v>
      </c>
      <c r="AG143" s="35">
        <v>0</v>
      </c>
      <c r="AH143" s="35">
        <v>0</v>
      </c>
      <c r="AI143" s="35">
        <v>0</v>
      </c>
      <c r="AJ143" s="35">
        <v>0</v>
      </c>
      <c r="AK143" s="35">
        <v>0</v>
      </c>
      <c r="AL143" s="35">
        <v>0</v>
      </c>
      <c r="AM143" s="35">
        <v>0</v>
      </c>
      <c r="AN143" s="35">
        <v>0</v>
      </c>
      <c r="AO143" s="35">
        <v>0</v>
      </c>
      <c r="AP143" s="35">
        <v>0</v>
      </c>
      <c r="AQ143" s="35">
        <v>0</v>
      </c>
      <c r="AR143" s="35">
        <v>0</v>
      </c>
      <c r="AS143" s="35">
        <v>0</v>
      </c>
      <c r="AT143" s="35">
        <v>0</v>
      </c>
      <c r="AU143" s="35">
        <v>16</v>
      </c>
      <c r="AV143" s="35">
        <v>156</v>
      </c>
      <c r="AW143" s="35">
        <v>21</v>
      </c>
      <c r="AX143" s="35">
        <v>25</v>
      </c>
      <c r="AY143" s="35">
        <v>232</v>
      </c>
      <c r="AZ143" s="35">
        <v>252</v>
      </c>
      <c r="BA143" s="35" t="s">
        <v>1039</v>
      </c>
      <c r="BB143" s="35" t="s">
        <v>1560</v>
      </c>
      <c r="BC143" s="67">
        <v>0</v>
      </c>
      <c r="BD143" s="35">
        <v>0</v>
      </c>
      <c r="BE143" s="35">
        <v>0</v>
      </c>
      <c r="BF143" s="35">
        <v>0</v>
      </c>
      <c r="BG143" s="35">
        <v>0</v>
      </c>
      <c r="BH143" s="35">
        <v>0</v>
      </c>
      <c r="BI143" s="35">
        <v>0</v>
      </c>
      <c r="BJ143" s="35">
        <v>0</v>
      </c>
      <c r="BK143" s="35">
        <v>0</v>
      </c>
      <c r="BL143" s="35">
        <v>0</v>
      </c>
      <c r="BM143" s="35">
        <v>0</v>
      </c>
      <c r="BN143" s="35">
        <v>0</v>
      </c>
      <c r="BO143" s="35">
        <v>0</v>
      </c>
      <c r="BP143" s="35">
        <v>0</v>
      </c>
      <c r="BQ143" s="35">
        <v>0</v>
      </c>
    </row>
    <row r="144" spans="1:69" x14ac:dyDescent="0.25">
      <c r="A144" s="35" t="s">
        <v>293</v>
      </c>
      <c r="B144" s="35" t="s">
        <v>29</v>
      </c>
      <c r="C144" s="35">
        <v>55322736</v>
      </c>
      <c r="D144" s="35" t="s">
        <v>28</v>
      </c>
      <c r="E144" s="35" t="s">
        <v>355</v>
      </c>
      <c r="F144" s="35" t="s">
        <v>27</v>
      </c>
      <c r="G144" s="67">
        <v>710</v>
      </c>
      <c r="H144" s="67">
        <v>12.5</v>
      </c>
      <c r="I144" s="67">
        <v>723</v>
      </c>
      <c r="J144" s="35">
        <v>0</v>
      </c>
      <c r="K144" s="35">
        <v>0</v>
      </c>
      <c r="L144" s="35">
        <v>0</v>
      </c>
      <c r="M144" s="35">
        <v>0</v>
      </c>
      <c r="N144" s="35">
        <v>10</v>
      </c>
      <c r="O144" s="35">
        <v>2</v>
      </c>
      <c r="P144" s="35">
        <v>12</v>
      </c>
      <c r="Q144" s="35">
        <v>0.83333333333333337</v>
      </c>
      <c r="R144" s="35">
        <v>0</v>
      </c>
      <c r="S144" s="35">
        <v>0</v>
      </c>
      <c r="T144" s="35">
        <v>0</v>
      </c>
      <c r="U144" s="35">
        <v>0</v>
      </c>
      <c r="V144" s="35">
        <v>0</v>
      </c>
      <c r="W144" s="35">
        <v>0</v>
      </c>
      <c r="X144" s="35">
        <v>0</v>
      </c>
      <c r="Y144" s="35">
        <v>0</v>
      </c>
      <c r="Z144" s="35">
        <v>0</v>
      </c>
      <c r="AA144" s="35">
        <v>0</v>
      </c>
      <c r="AB144" s="35">
        <v>0</v>
      </c>
      <c r="AC144" s="35">
        <v>0</v>
      </c>
      <c r="AD144" s="35">
        <v>0</v>
      </c>
      <c r="AE144" s="35">
        <v>0</v>
      </c>
      <c r="AF144" s="35">
        <v>0</v>
      </c>
      <c r="AG144" s="35">
        <v>0</v>
      </c>
      <c r="AH144" s="35">
        <v>0</v>
      </c>
      <c r="AI144" s="35">
        <v>0</v>
      </c>
      <c r="AJ144" s="35">
        <v>0</v>
      </c>
      <c r="AK144" s="35">
        <v>0</v>
      </c>
      <c r="AL144" s="35">
        <v>0</v>
      </c>
      <c r="AM144" s="35">
        <v>0</v>
      </c>
      <c r="AN144" s="35">
        <v>0</v>
      </c>
      <c r="AO144" s="35">
        <v>0</v>
      </c>
      <c r="AP144" s="35">
        <v>0</v>
      </c>
      <c r="AQ144" s="35">
        <v>0</v>
      </c>
      <c r="AR144" s="35">
        <v>0</v>
      </c>
      <c r="AS144" s="35">
        <v>0</v>
      </c>
      <c r="AT144" s="35">
        <v>10</v>
      </c>
      <c r="AU144" s="35">
        <v>1</v>
      </c>
      <c r="AV144" s="35">
        <v>83</v>
      </c>
      <c r="AW144" s="35">
        <v>4</v>
      </c>
      <c r="AX144" s="35">
        <v>4</v>
      </c>
      <c r="AY144" s="35">
        <v>154</v>
      </c>
      <c r="AZ144" s="35">
        <v>152</v>
      </c>
      <c r="BA144" s="35" t="s">
        <v>605</v>
      </c>
      <c r="BB144" s="35" t="s">
        <v>356</v>
      </c>
      <c r="BC144" s="67">
        <v>12.5</v>
      </c>
      <c r="BD144" s="35">
        <v>0</v>
      </c>
      <c r="BE144" s="35">
        <v>12.5</v>
      </c>
      <c r="BF144" s="35">
        <v>0</v>
      </c>
      <c r="BG144" s="35">
        <v>0</v>
      </c>
      <c r="BH144" s="35">
        <v>0</v>
      </c>
      <c r="BI144" s="35">
        <v>0</v>
      </c>
      <c r="BJ144" s="35">
        <v>0</v>
      </c>
      <c r="BK144" s="35">
        <v>0</v>
      </c>
      <c r="BL144" s="35">
        <v>0</v>
      </c>
      <c r="BM144" s="35">
        <v>8</v>
      </c>
      <c r="BN144" s="35">
        <v>0</v>
      </c>
      <c r="BO144" s="35">
        <v>10</v>
      </c>
      <c r="BP144" s="35">
        <v>1</v>
      </c>
      <c r="BQ144" s="35">
        <v>1</v>
      </c>
    </row>
    <row r="145" spans="1:69" x14ac:dyDescent="0.25">
      <c r="A145" s="35" t="s">
        <v>293</v>
      </c>
      <c r="B145" s="35" t="s">
        <v>694</v>
      </c>
      <c r="C145" s="35">
        <v>97066896</v>
      </c>
      <c r="D145" s="35" t="s">
        <v>237</v>
      </c>
      <c r="E145" s="35" t="s">
        <v>784</v>
      </c>
      <c r="F145" s="35" t="s">
        <v>234</v>
      </c>
      <c r="G145" s="67">
        <v>500</v>
      </c>
      <c r="H145" s="67">
        <v>21</v>
      </c>
      <c r="I145" s="67">
        <v>521</v>
      </c>
      <c r="J145" s="35">
        <v>0</v>
      </c>
      <c r="K145" s="35">
        <v>0</v>
      </c>
      <c r="L145" s="35">
        <v>0</v>
      </c>
      <c r="M145" s="35">
        <v>0</v>
      </c>
      <c r="N145" s="35">
        <v>4</v>
      </c>
      <c r="O145" s="35">
        <v>2</v>
      </c>
      <c r="P145" s="35">
        <v>6</v>
      </c>
      <c r="Q145" s="35">
        <v>0.66666666666666663</v>
      </c>
      <c r="R145" s="35">
        <v>0</v>
      </c>
      <c r="S145" s="35">
        <v>0</v>
      </c>
      <c r="T145" s="35">
        <v>0</v>
      </c>
      <c r="U145" s="35">
        <v>0</v>
      </c>
      <c r="V145" s="35">
        <v>1</v>
      </c>
      <c r="W145" s="35">
        <v>3</v>
      </c>
      <c r="X145" s="35">
        <v>4</v>
      </c>
      <c r="Y145" s="35">
        <v>0.25</v>
      </c>
      <c r="Z145" s="35">
        <v>0</v>
      </c>
      <c r="AA145" s="35">
        <v>0</v>
      </c>
      <c r="AB145" s="35">
        <v>0</v>
      </c>
      <c r="AC145" s="35">
        <v>0</v>
      </c>
      <c r="AD145" s="35">
        <v>0</v>
      </c>
      <c r="AE145" s="35">
        <v>0</v>
      </c>
      <c r="AF145" s="35">
        <v>0</v>
      </c>
      <c r="AG145" s="35">
        <v>0</v>
      </c>
      <c r="AH145" s="35">
        <v>0</v>
      </c>
      <c r="AI145" s="35">
        <v>0</v>
      </c>
      <c r="AJ145" s="35">
        <v>0</v>
      </c>
      <c r="AK145" s="35">
        <v>0</v>
      </c>
      <c r="AL145" s="35">
        <v>0</v>
      </c>
      <c r="AM145" s="35">
        <v>0</v>
      </c>
      <c r="AN145" s="35">
        <v>0</v>
      </c>
      <c r="AO145" s="35">
        <v>0</v>
      </c>
      <c r="AP145" s="35">
        <v>0</v>
      </c>
      <c r="AQ145" s="35">
        <v>0</v>
      </c>
      <c r="AR145" s="35">
        <v>0</v>
      </c>
      <c r="AS145" s="35">
        <v>0</v>
      </c>
      <c r="AT145" s="35">
        <v>5</v>
      </c>
      <c r="AU145" s="35">
        <v>1</v>
      </c>
      <c r="AV145" s="35">
        <v>58</v>
      </c>
      <c r="AW145" s="35">
        <v>2</v>
      </c>
      <c r="AX145" s="35">
        <v>2</v>
      </c>
      <c r="AY145" s="35">
        <v>232</v>
      </c>
      <c r="AZ145" s="35">
        <v>226</v>
      </c>
      <c r="BA145" s="35" t="s">
        <v>558</v>
      </c>
      <c r="BB145" s="35" t="s">
        <v>695</v>
      </c>
      <c r="BC145" s="67">
        <v>21</v>
      </c>
      <c r="BD145" s="35">
        <v>0</v>
      </c>
      <c r="BE145" s="35">
        <v>21</v>
      </c>
      <c r="BF145" s="35">
        <v>0</v>
      </c>
      <c r="BG145" s="35">
        <v>0</v>
      </c>
      <c r="BH145" s="35">
        <v>0</v>
      </c>
      <c r="BI145" s="35">
        <v>0</v>
      </c>
      <c r="BJ145" s="35">
        <v>0</v>
      </c>
      <c r="BK145" s="35">
        <v>0</v>
      </c>
      <c r="BL145" s="35">
        <v>0</v>
      </c>
      <c r="BM145" s="35">
        <v>2</v>
      </c>
      <c r="BN145" s="35">
        <v>3</v>
      </c>
      <c r="BO145" s="35">
        <v>2</v>
      </c>
      <c r="BP145" s="35">
        <v>5</v>
      </c>
      <c r="BQ145" s="35">
        <v>0</v>
      </c>
    </row>
    <row r="146" spans="1:69" x14ac:dyDescent="0.25">
      <c r="A146" s="35" t="s">
        <v>293</v>
      </c>
      <c r="B146" s="35" t="s">
        <v>1029</v>
      </c>
      <c r="C146" s="35">
        <v>97062118</v>
      </c>
      <c r="D146" s="35" t="s">
        <v>1030</v>
      </c>
      <c r="E146" s="35" t="s">
        <v>940</v>
      </c>
      <c r="F146" s="35" t="s">
        <v>47</v>
      </c>
      <c r="G146" s="67">
        <v>500</v>
      </c>
      <c r="H146" s="67">
        <v>0</v>
      </c>
      <c r="I146" s="67">
        <v>500</v>
      </c>
      <c r="J146" s="35">
        <v>0</v>
      </c>
      <c r="K146" s="35">
        <v>0</v>
      </c>
      <c r="L146" s="35">
        <v>0</v>
      </c>
      <c r="M146" s="35">
        <v>0</v>
      </c>
      <c r="N146" s="35">
        <v>0</v>
      </c>
      <c r="O146" s="35">
        <v>0</v>
      </c>
      <c r="P146" s="35">
        <v>0</v>
      </c>
      <c r="Q146" s="35">
        <v>0</v>
      </c>
      <c r="R146" s="35">
        <v>0</v>
      </c>
      <c r="S146" s="35">
        <v>0</v>
      </c>
      <c r="T146" s="35">
        <v>0</v>
      </c>
      <c r="U146" s="35">
        <v>0</v>
      </c>
      <c r="V146" s="35">
        <v>0</v>
      </c>
      <c r="W146" s="35">
        <v>0</v>
      </c>
      <c r="X146" s="35">
        <v>0</v>
      </c>
      <c r="Y146" s="35">
        <v>0</v>
      </c>
      <c r="Z146" s="35">
        <v>0</v>
      </c>
      <c r="AA146" s="35">
        <v>0</v>
      </c>
      <c r="AB146" s="35">
        <v>0</v>
      </c>
      <c r="AC146" s="35">
        <v>0</v>
      </c>
      <c r="AD146" s="35">
        <v>0</v>
      </c>
      <c r="AE146" s="35">
        <v>0</v>
      </c>
      <c r="AF146" s="35">
        <v>0</v>
      </c>
      <c r="AG146" s="35">
        <v>0</v>
      </c>
      <c r="AH146" s="35">
        <v>0</v>
      </c>
      <c r="AI146" s="35">
        <v>0</v>
      </c>
      <c r="AJ146" s="35">
        <v>0</v>
      </c>
      <c r="AK146" s="35">
        <v>0</v>
      </c>
      <c r="AL146" s="35">
        <v>0</v>
      </c>
      <c r="AM146" s="35">
        <v>0</v>
      </c>
      <c r="AN146" s="35">
        <v>0</v>
      </c>
      <c r="AO146" s="35">
        <v>0</v>
      </c>
      <c r="AP146" s="35">
        <v>0</v>
      </c>
      <c r="AQ146" s="35">
        <v>0</v>
      </c>
      <c r="AR146" s="35">
        <v>0</v>
      </c>
      <c r="AS146" s="35">
        <v>0</v>
      </c>
      <c r="AT146" s="35">
        <v>0</v>
      </c>
      <c r="AU146" s="35">
        <v>6</v>
      </c>
      <c r="AV146" s="35">
        <v>156</v>
      </c>
      <c r="AW146" s="35">
        <v>9</v>
      </c>
      <c r="AX146" s="35">
        <v>9</v>
      </c>
      <c r="AY146" s="35">
        <v>232</v>
      </c>
      <c r="AZ146" s="35">
        <v>252</v>
      </c>
      <c r="BA146" s="35" t="s">
        <v>1475</v>
      </c>
      <c r="BB146" s="35" t="s">
        <v>1031</v>
      </c>
      <c r="BC146" s="67">
        <v>0</v>
      </c>
      <c r="BD146" s="35">
        <v>0</v>
      </c>
      <c r="BE146" s="35">
        <v>0</v>
      </c>
      <c r="BF146" s="35">
        <v>0</v>
      </c>
      <c r="BG146" s="35">
        <v>0</v>
      </c>
      <c r="BH146" s="35">
        <v>0</v>
      </c>
      <c r="BI146" s="35">
        <v>0</v>
      </c>
      <c r="BJ146" s="35">
        <v>0</v>
      </c>
      <c r="BK146" s="35">
        <v>0</v>
      </c>
      <c r="BL146" s="35">
        <v>0</v>
      </c>
      <c r="BM146" s="35">
        <v>0</v>
      </c>
      <c r="BN146" s="35">
        <v>0</v>
      </c>
      <c r="BO146" s="35">
        <v>0</v>
      </c>
      <c r="BP146" s="35">
        <v>0</v>
      </c>
      <c r="BQ146" s="35">
        <v>0</v>
      </c>
    </row>
    <row r="147" spans="1:69" x14ac:dyDescent="0.25">
      <c r="A147" s="35" t="s">
        <v>293</v>
      </c>
      <c r="B147" s="35" t="s">
        <v>811</v>
      </c>
      <c r="C147" s="35">
        <v>97054765</v>
      </c>
      <c r="D147" s="35" t="s">
        <v>300</v>
      </c>
      <c r="E147" s="35" t="s">
        <v>301</v>
      </c>
      <c r="F147" s="35" t="s">
        <v>35</v>
      </c>
      <c r="G147" s="67">
        <v>1285</v>
      </c>
      <c r="H147" s="67">
        <v>0</v>
      </c>
      <c r="I147" s="67">
        <v>1285</v>
      </c>
      <c r="J147" s="35">
        <v>0</v>
      </c>
      <c r="K147" s="35">
        <v>0</v>
      </c>
      <c r="L147" s="35">
        <v>0</v>
      </c>
      <c r="M147" s="35">
        <v>0</v>
      </c>
      <c r="N147" s="35">
        <v>0</v>
      </c>
      <c r="O147" s="35">
        <v>0</v>
      </c>
      <c r="P147" s="35">
        <v>0</v>
      </c>
      <c r="Q147" s="35">
        <v>0</v>
      </c>
      <c r="R147" s="35">
        <v>0</v>
      </c>
      <c r="S147" s="35">
        <v>0</v>
      </c>
      <c r="T147" s="35">
        <v>0</v>
      </c>
      <c r="U147" s="35">
        <v>0</v>
      </c>
      <c r="V147" s="35">
        <v>0</v>
      </c>
      <c r="W147" s="35">
        <v>0</v>
      </c>
      <c r="X147" s="35">
        <v>0</v>
      </c>
      <c r="Y147" s="35">
        <v>0</v>
      </c>
      <c r="Z147" s="35">
        <v>0</v>
      </c>
      <c r="AA147" s="35">
        <v>0</v>
      </c>
      <c r="AB147" s="35">
        <v>0</v>
      </c>
      <c r="AC147" s="35">
        <v>0</v>
      </c>
      <c r="AD147" s="35">
        <v>0</v>
      </c>
      <c r="AE147" s="35">
        <v>0</v>
      </c>
      <c r="AF147" s="35">
        <v>0</v>
      </c>
      <c r="AG147" s="35">
        <v>0</v>
      </c>
      <c r="AH147" s="35">
        <v>0</v>
      </c>
      <c r="AI147" s="35">
        <v>0</v>
      </c>
      <c r="AJ147" s="35">
        <v>0</v>
      </c>
      <c r="AK147" s="35">
        <v>0</v>
      </c>
      <c r="AL147" s="35">
        <v>0</v>
      </c>
      <c r="AM147" s="35">
        <v>0</v>
      </c>
      <c r="AN147" s="35">
        <v>0</v>
      </c>
      <c r="AO147" s="35">
        <v>0</v>
      </c>
      <c r="AP147" s="35">
        <v>0</v>
      </c>
      <c r="AQ147" s="35">
        <v>0</v>
      </c>
      <c r="AR147" s="35">
        <v>0</v>
      </c>
      <c r="AS147" s="35">
        <v>0</v>
      </c>
      <c r="AT147" s="35">
        <v>0</v>
      </c>
      <c r="AU147" s="35">
        <v>7</v>
      </c>
      <c r="AV147" s="35">
        <v>156</v>
      </c>
      <c r="AW147" s="35">
        <v>2</v>
      </c>
      <c r="AX147" s="35">
        <v>2</v>
      </c>
      <c r="AY147" s="35">
        <v>28</v>
      </c>
      <c r="AZ147" s="35">
        <v>29</v>
      </c>
      <c r="BA147" s="35" t="s">
        <v>1299</v>
      </c>
      <c r="BB147" s="35" t="s">
        <v>812</v>
      </c>
      <c r="BC147" s="67">
        <v>0</v>
      </c>
      <c r="BD147" s="35">
        <v>0</v>
      </c>
      <c r="BE147" s="35">
        <v>0</v>
      </c>
      <c r="BF147" s="35">
        <v>0</v>
      </c>
      <c r="BG147" s="35">
        <v>0</v>
      </c>
      <c r="BH147" s="35">
        <v>0</v>
      </c>
      <c r="BI147" s="35">
        <v>0</v>
      </c>
      <c r="BJ147" s="35">
        <v>0</v>
      </c>
      <c r="BK147" s="35">
        <v>0</v>
      </c>
      <c r="BL147" s="35">
        <v>0</v>
      </c>
      <c r="BM147" s="35">
        <v>0</v>
      </c>
      <c r="BN147" s="35">
        <v>0</v>
      </c>
      <c r="BO147" s="35">
        <v>0</v>
      </c>
      <c r="BP147" s="35">
        <v>0</v>
      </c>
      <c r="BQ147" s="35">
        <v>0</v>
      </c>
    </row>
    <row r="148" spans="1:69" x14ac:dyDescent="0.25">
      <c r="A148" s="35" t="s">
        <v>293</v>
      </c>
      <c r="B148" s="35" t="s">
        <v>1561</v>
      </c>
      <c r="C148" s="35">
        <v>97093984</v>
      </c>
      <c r="D148" s="35" t="s">
        <v>1562</v>
      </c>
      <c r="E148" s="35" t="s">
        <v>354</v>
      </c>
      <c r="F148" s="35" t="s">
        <v>103</v>
      </c>
      <c r="G148" s="67">
        <v>500</v>
      </c>
      <c r="H148" s="67">
        <v>0</v>
      </c>
      <c r="I148" s="67">
        <v>500</v>
      </c>
      <c r="J148" s="35">
        <v>0</v>
      </c>
      <c r="K148" s="35">
        <v>0</v>
      </c>
      <c r="L148" s="35">
        <v>0</v>
      </c>
      <c r="M148" s="35">
        <v>0</v>
      </c>
      <c r="N148" s="35">
        <v>0</v>
      </c>
      <c r="O148" s="35">
        <v>0</v>
      </c>
      <c r="P148" s="35">
        <v>0</v>
      </c>
      <c r="Q148" s="35">
        <v>0</v>
      </c>
      <c r="R148" s="35">
        <v>0</v>
      </c>
      <c r="S148" s="35">
        <v>0</v>
      </c>
      <c r="T148" s="35">
        <v>0</v>
      </c>
      <c r="U148" s="35">
        <v>0</v>
      </c>
      <c r="V148" s="35">
        <v>0</v>
      </c>
      <c r="W148" s="35">
        <v>0</v>
      </c>
      <c r="X148" s="35">
        <v>0</v>
      </c>
      <c r="Y148" s="35">
        <v>0</v>
      </c>
      <c r="Z148" s="35">
        <v>0</v>
      </c>
      <c r="AA148" s="35">
        <v>0</v>
      </c>
      <c r="AB148" s="35">
        <v>0</v>
      </c>
      <c r="AC148" s="35">
        <v>0</v>
      </c>
      <c r="AD148" s="35">
        <v>0</v>
      </c>
      <c r="AE148" s="35">
        <v>0</v>
      </c>
      <c r="AF148" s="35">
        <v>0</v>
      </c>
      <c r="AG148" s="35">
        <v>0</v>
      </c>
      <c r="AH148" s="35">
        <v>0</v>
      </c>
      <c r="AI148" s="35">
        <v>0</v>
      </c>
      <c r="AJ148" s="35">
        <v>0</v>
      </c>
      <c r="AK148" s="35">
        <v>0</v>
      </c>
      <c r="AL148" s="35">
        <v>0</v>
      </c>
      <c r="AM148" s="35">
        <v>0</v>
      </c>
      <c r="AN148" s="35">
        <v>0</v>
      </c>
      <c r="AO148" s="35">
        <v>0</v>
      </c>
      <c r="AP148" s="35">
        <v>0</v>
      </c>
      <c r="AQ148" s="35">
        <v>0</v>
      </c>
      <c r="AR148" s="35">
        <v>0</v>
      </c>
      <c r="AS148" s="35">
        <v>0</v>
      </c>
      <c r="AT148" s="35">
        <v>0</v>
      </c>
      <c r="AU148" s="35">
        <v>16</v>
      </c>
      <c r="AV148" s="35">
        <v>156</v>
      </c>
      <c r="AW148" s="35">
        <v>16</v>
      </c>
      <c r="AX148" s="35">
        <v>22</v>
      </c>
      <c r="AY148" s="35">
        <v>232</v>
      </c>
      <c r="AZ148" s="35">
        <v>252</v>
      </c>
      <c r="BA148" s="35" t="s">
        <v>1394</v>
      </c>
      <c r="BB148" s="35" t="s">
        <v>1563</v>
      </c>
      <c r="BC148" s="67">
        <v>0</v>
      </c>
      <c r="BD148" s="35">
        <v>0</v>
      </c>
      <c r="BE148" s="35">
        <v>0</v>
      </c>
      <c r="BF148" s="35">
        <v>0</v>
      </c>
      <c r="BG148" s="35">
        <v>0</v>
      </c>
      <c r="BH148" s="35">
        <v>0</v>
      </c>
      <c r="BI148" s="35">
        <v>0</v>
      </c>
      <c r="BJ148" s="35">
        <v>0</v>
      </c>
      <c r="BK148" s="35">
        <v>0</v>
      </c>
      <c r="BL148" s="35">
        <v>0</v>
      </c>
      <c r="BM148" s="35">
        <v>0</v>
      </c>
      <c r="BN148" s="35">
        <v>0</v>
      </c>
      <c r="BO148" s="35">
        <v>0</v>
      </c>
      <c r="BP148" s="35">
        <v>0</v>
      </c>
      <c r="BQ148" s="35">
        <v>0</v>
      </c>
    </row>
    <row r="149" spans="1:69" x14ac:dyDescent="0.25">
      <c r="A149" s="35" t="s">
        <v>293</v>
      </c>
      <c r="B149" s="35" t="s">
        <v>164</v>
      </c>
      <c r="C149" s="35">
        <v>87408935</v>
      </c>
      <c r="D149" s="35" t="s">
        <v>163</v>
      </c>
      <c r="E149" s="35" t="s">
        <v>357</v>
      </c>
      <c r="F149" s="35" t="s">
        <v>155</v>
      </c>
      <c r="G149" s="67">
        <v>780</v>
      </c>
      <c r="H149" s="67">
        <v>8.25</v>
      </c>
      <c r="I149" s="67">
        <v>788</v>
      </c>
      <c r="J149" s="35">
        <v>5</v>
      </c>
      <c r="K149" s="35">
        <v>1</v>
      </c>
      <c r="L149" s="35">
        <v>6</v>
      </c>
      <c r="M149" s="35">
        <v>0.83333333333333337</v>
      </c>
      <c r="N149" s="35">
        <v>1</v>
      </c>
      <c r="O149" s="35">
        <v>2</v>
      </c>
      <c r="P149" s="35">
        <v>3</v>
      </c>
      <c r="Q149" s="35">
        <v>0.33333333333333331</v>
      </c>
      <c r="R149" s="35">
        <v>0</v>
      </c>
      <c r="S149" s="35">
        <v>0</v>
      </c>
      <c r="T149" s="35">
        <v>0</v>
      </c>
      <c r="U149" s="35">
        <v>0</v>
      </c>
      <c r="V149" s="35">
        <v>2</v>
      </c>
      <c r="W149" s="35">
        <v>2</v>
      </c>
      <c r="X149" s="35">
        <v>4</v>
      </c>
      <c r="Y149" s="35">
        <v>0.5</v>
      </c>
      <c r="Z149" s="35">
        <v>0</v>
      </c>
      <c r="AA149" s="35">
        <v>0</v>
      </c>
      <c r="AB149" s="35">
        <v>0</v>
      </c>
      <c r="AC149" s="35">
        <v>0</v>
      </c>
      <c r="AD149" s="35">
        <v>0</v>
      </c>
      <c r="AE149" s="35">
        <v>0</v>
      </c>
      <c r="AF149" s="35">
        <v>0</v>
      </c>
      <c r="AG149" s="35">
        <v>0</v>
      </c>
      <c r="AH149" s="35">
        <v>0</v>
      </c>
      <c r="AI149" s="35">
        <v>0</v>
      </c>
      <c r="AJ149" s="35">
        <v>0</v>
      </c>
      <c r="AK149" s="35">
        <v>0</v>
      </c>
      <c r="AL149" s="35">
        <v>0</v>
      </c>
      <c r="AM149" s="35">
        <v>0</v>
      </c>
      <c r="AN149" s="35">
        <v>0</v>
      </c>
      <c r="AO149" s="35">
        <v>0</v>
      </c>
      <c r="AP149" s="35">
        <v>0</v>
      </c>
      <c r="AQ149" s="35">
        <v>0</v>
      </c>
      <c r="AR149" s="35">
        <v>0</v>
      </c>
      <c r="AS149" s="35">
        <v>0</v>
      </c>
      <c r="AT149" s="35">
        <v>8</v>
      </c>
      <c r="AU149" s="35">
        <v>10</v>
      </c>
      <c r="AV149" s="35">
        <v>101</v>
      </c>
      <c r="AW149" s="35">
        <v>10</v>
      </c>
      <c r="AX149" s="35">
        <v>10</v>
      </c>
      <c r="AY149" s="35">
        <v>132</v>
      </c>
      <c r="AZ149" s="35">
        <v>132</v>
      </c>
      <c r="BA149" s="35" t="s">
        <v>604</v>
      </c>
      <c r="BB149" s="35" t="s">
        <v>488</v>
      </c>
      <c r="BC149" s="67">
        <v>8.25</v>
      </c>
      <c r="BD149" s="35">
        <v>19.5</v>
      </c>
      <c r="BE149" s="35">
        <v>-2.5</v>
      </c>
      <c r="BF149" s="35">
        <v>0</v>
      </c>
      <c r="BG149" s="35">
        <v>-8.75</v>
      </c>
      <c r="BH149" s="35">
        <v>0</v>
      </c>
      <c r="BI149" s="35">
        <v>0</v>
      </c>
      <c r="BJ149" s="35">
        <v>0</v>
      </c>
      <c r="BK149" s="35">
        <v>0</v>
      </c>
      <c r="BL149" s="35">
        <v>0</v>
      </c>
      <c r="BM149" s="35">
        <v>4</v>
      </c>
      <c r="BN149" s="35">
        <v>0</v>
      </c>
      <c r="BO149" s="35">
        <v>8</v>
      </c>
      <c r="BP149" s="35">
        <v>4</v>
      </c>
      <c r="BQ149" s="35">
        <v>1</v>
      </c>
    </row>
    <row r="150" spans="1:69" x14ac:dyDescent="0.25">
      <c r="A150" s="35" t="s">
        <v>293</v>
      </c>
      <c r="B150" s="35" t="s">
        <v>1564</v>
      </c>
      <c r="C150" s="35">
        <v>97093507</v>
      </c>
      <c r="D150" s="35" t="s">
        <v>1565</v>
      </c>
      <c r="E150" s="35" t="s">
        <v>350</v>
      </c>
      <c r="F150" s="35" t="s">
        <v>140</v>
      </c>
      <c r="G150" s="67">
        <v>500</v>
      </c>
      <c r="H150" s="67">
        <v>-10.5</v>
      </c>
      <c r="I150" s="67">
        <v>490</v>
      </c>
      <c r="J150" s="35">
        <v>0</v>
      </c>
      <c r="K150" s="35">
        <v>4</v>
      </c>
      <c r="L150" s="35">
        <v>4</v>
      </c>
      <c r="M150" s="35">
        <v>0</v>
      </c>
      <c r="N150" s="35">
        <v>0</v>
      </c>
      <c r="O150" s="35">
        <v>0</v>
      </c>
      <c r="P150" s="35">
        <v>0</v>
      </c>
      <c r="Q150" s="35">
        <v>0</v>
      </c>
      <c r="R150" s="35">
        <v>0</v>
      </c>
      <c r="S150" s="35">
        <v>0</v>
      </c>
      <c r="T150" s="35">
        <v>0</v>
      </c>
      <c r="U150" s="35">
        <v>0</v>
      </c>
      <c r="V150" s="35">
        <v>0</v>
      </c>
      <c r="W150" s="35">
        <v>0</v>
      </c>
      <c r="X150" s="35">
        <v>0</v>
      </c>
      <c r="Y150" s="35">
        <v>0</v>
      </c>
      <c r="Z150" s="35">
        <v>0</v>
      </c>
      <c r="AA150" s="35">
        <v>0</v>
      </c>
      <c r="AB150" s="35">
        <v>0</v>
      </c>
      <c r="AC150" s="35">
        <v>0</v>
      </c>
      <c r="AD150" s="35">
        <v>0</v>
      </c>
      <c r="AE150" s="35">
        <v>0</v>
      </c>
      <c r="AF150" s="35">
        <v>0</v>
      </c>
      <c r="AG150" s="35">
        <v>0</v>
      </c>
      <c r="AH150" s="35">
        <v>0</v>
      </c>
      <c r="AI150" s="35">
        <v>0</v>
      </c>
      <c r="AJ150" s="35">
        <v>0</v>
      </c>
      <c r="AK150" s="35">
        <v>0</v>
      </c>
      <c r="AL150" s="35">
        <v>0</v>
      </c>
      <c r="AM150" s="35">
        <v>4</v>
      </c>
      <c r="AN150" s="35">
        <v>4</v>
      </c>
      <c r="AO150" s="35">
        <v>0</v>
      </c>
      <c r="AP150" s="35">
        <v>0</v>
      </c>
      <c r="AQ150" s="35">
        <v>0</v>
      </c>
      <c r="AR150" s="35">
        <v>0</v>
      </c>
      <c r="AS150" s="35">
        <v>0</v>
      </c>
      <c r="AT150" s="35">
        <v>0</v>
      </c>
      <c r="AU150" s="35">
        <v>21</v>
      </c>
      <c r="AV150" s="35">
        <v>378</v>
      </c>
      <c r="AW150" s="35">
        <v>22</v>
      </c>
      <c r="AX150" s="35">
        <v>23</v>
      </c>
      <c r="AY150" s="35">
        <v>232</v>
      </c>
      <c r="AZ150" s="35">
        <v>252</v>
      </c>
      <c r="BA150" s="35" t="s">
        <v>895</v>
      </c>
      <c r="BB150" s="35" t="s">
        <v>1566</v>
      </c>
      <c r="BC150" s="67">
        <v>-10.5</v>
      </c>
      <c r="BD150" s="35">
        <v>-10.5</v>
      </c>
      <c r="BE150" s="35">
        <v>0</v>
      </c>
      <c r="BF150" s="35">
        <v>0</v>
      </c>
      <c r="BG150" s="35">
        <v>0</v>
      </c>
      <c r="BH150" s="35">
        <v>0</v>
      </c>
      <c r="BI150" s="35">
        <v>0</v>
      </c>
      <c r="BJ150" s="35">
        <v>0</v>
      </c>
      <c r="BK150" s="35">
        <v>0</v>
      </c>
      <c r="BL150" s="35">
        <v>0</v>
      </c>
      <c r="BM150" s="35">
        <v>0</v>
      </c>
      <c r="BN150" s="35">
        <v>0</v>
      </c>
      <c r="BO150" s="35">
        <v>0</v>
      </c>
      <c r="BP150" s="35">
        <v>8</v>
      </c>
      <c r="BQ150" s="35">
        <v>0</v>
      </c>
    </row>
    <row r="151" spans="1:69" x14ac:dyDescent="0.25">
      <c r="A151" s="35" t="s">
        <v>293</v>
      </c>
      <c r="B151" s="35" t="s">
        <v>1032</v>
      </c>
      <c r="C151" s="35">
        <v>87439952</v>
      </c>
      <c r="D151" s="35" t="s">
        <v>1033</v>
      </c>
      <c r="E151" s="35" t="s">
        <v>733</v>
      </c>
      <c r="F151" s="35" t="s">
        <v>103</v>
      </c>
      <c r="G151" s="67">
        <v>500</v>
      </c>
      <c r="H151" s="67">
        <v>0</v>
      </c>
      <c r="I151" s="67">
        <v>500</v>
      </c>
      <c r="J151" s="35">
        <v>0</v>
      </c>
      <c r="K151" s="35">
        <v>0</v>
      </c>
      <c r="L151" s="35">
        <v>0</v>
      </c>
      <c r="M151" s="35">
        <v>0</v>
      </c>
      <c r="N151" s="35">
        <v>0</v>
      </c>
      <c r="O151" s="35">
        <v>0</v>
      </c>
      <c r="P151" s="35">
        <v>0</v>
      </c>
      <c r="Q151" s="35">
        <v>0</v>
      </c>
      <c r="R151" s="35">
        <v>0</v>
      </c>
      <c r="S151" s="35">
        <v>0</v>
      </c>
      <c r="T151" s="35">
        <v>0</v>
      </c>
      <c r="U151" s="35">
        <v>0</v>
      </c>
      <c r="V151" s="35">
        <v>0</v>
      </c>
      <c r="W151" s="35">
        <v>0</v>
      </c>
      <c r="X151" s="35">
        <v>0</v>
      </c>
      <c r="Y151" s="35">
        <v>0</v>
      </c>
      <c r="Z151" s="35">
        <v>0</v>
      </c>
      <c r="AA151" s="35">
        <v>0</v>
      </c>
      <c r="AB151" s="35">
        <v>0</v>
      </c>
      <c r="AC151" s="35">
        <v>0</v>
      </c>
      <c r="AD151" s="35">
        <v>0</v>
      </c>
      <c r="AE151" s="35">
        <v>0</v>
      </c>
      <c r="AF151" s="35">
        <v>0</v>
      </c>
      <c r="AG151" s="35">
        <v>0</v>
      </c>
      <c r="AH151" s="35">
        <v>0</v>
      </c>
      <c r="AI151" s="35">
        <v>0</v>
      </c>
      <c r="AJ151" s="35">
        <v>0</v>
      </c>
      <c r="AK151" s="35">
        <v>0</v>
      </c>
      <c r="AL151" s="35">
        <v>0</v>
      </c>
      <c r="AM151" s="35">
        <v>0</v>
      </c>
      <c r="AN151" s="35">
        <v>0</v>
      </c>
      <c r="AO151" s="35">
        <v>0</v>
      </c>
      <c r="AP151" s="35">
        <v>0</v>
      </c>
      <c r="AQ151" s="35">
        <v>0</v>
      </c>
      <c r="AR151" s="35">
        <v>0</v>
      </c>
      <c r="AS151" s="35">
        <v>0</v>
      </c>
      <c r="AT151" s="35">
        <v>0</v>
      </c>
      <c r="AU151" s="35">
        <v>16</v>
      </c>
      <c r="AV151" s="35">
        <v>156</v>
      </c>
      <c r="AW151" s="35">
        <v>16</v>
      </c>
      <c r="AX151" s="35">
        <v>22</v>
      </c>
      <c r="AY151" s="35">
        <v>232</v>
      </c>
      <c r="AZ151" s="35">
        <v>252</v>
      </c>
      <c r="BA151" s="35" t="s">
        <v>1394</v>
      </c>
      <c r="BB151" s="35" t="s">
        <v>1034</v>
      </c>
      <c r="BC151" s="67">
        <v>0</v>
      </c>
      <c r="BD151" s="35">
        <v>0</v>
      </c>
      <c r="BE151" s="35">
        <v>0</v>
      </c>
      <c r="BF151" s="35">
        <v>0</v>
      </c>
      <c r="BG151" s="35">
        <v>0</v>
      </c>
      <c r="BH151" s="35">
        <v>0</v>
      </c>
      <c r="BI151" s="35">
        <v>0</v>
      </c>
      <c r="BJ151" s="35">
        <v>0</v>
      </c>
      <c r="BK151" s="35">
        <v>0</v>
      </c>
      <c r="BL151" s="35">
        <v>0</v>
      </c>
      <c r="BM151" s="35">
        <v>0</v>
      </c>
      <c r="BN151" s="35">
        <v>0</v>
      </c>
      <c r="BO151" s="35">
        <v>0</v>
      </c>
      <c r="BP151" s="35">
        <v>0</v>
      </c>
      <c r="BQ151" s="35">
        <v>0</v>
      </c>
    </row>
    <row r="152" spans="1:69" x14ac:dyDescent="0.25">
      <c r="A152" s="35" t="s">
        <v>293</v>
      </c>
      <c r="B152" s="35" t="s">
        <v>1567</v>
      </c>
      <c r="C152" s="35">
        <v>97092002</v>
      </c>
      <c r="D152" s="35" t="s">
        <v>1568</v>
      </c>
      <c r="E152" s="35" t="s">
        <v>720</v>
      </c>
      <c r="F152" s="35" t="s">
        <v>16</v>
      </c>
      <c r="G152" s="67">
        <v>500</v>
      </c>
      <c r="H152" s="67">
        <v>-2</v>
      </c>
      <c r="I152" s="67">
        <v>498</v>
      </c>
      <c r="J152" s="35">
        <v>2</v>
      </c>
      <c r="K152" s="35">
        <v>2</v>
      </c>
      <c r="L152" s="35">
        <v>4</v>
      </c>
      <c r="M152" s="35">
        <v>0.5</v>
      </c>
      <c r="N152" s="35">
        <v>0</v>
      </c>
      <c r="O152" s="35">
        <v>3</v>
      </c>
      <c r="P152" s="35">
        <v>3</v>
      </c>
      <c r="Q152" s="35">
        <v>0</v>
      </c>
      <c r="R152" s="35">
        <v>0</v>
      </c>
      <c r="S152" s="35">
        <v>0</v>
      </c>
      <c r="T152" s="35">
        <v>0</v>
      </c>
      <c r="U152" s="35">
        <v>0</v>
      </c>
      <c r="V152" s="35">
        <v>0</v>
      </c>
      <c r="W152" s="35">
        <v>0</v>
      </c>
      <c r="X152" s="35">
        <v>0</v>
      </c>
      <c r="Y152" s="35">
        <v>0</v>
      </c>
      <c r="Z152" s="35">
        <v>0</v>
      </c>
      <c r="AA152" s="35">
        <v>0</v>
      </c>
      <c r="AB152" s="35">
        <v>0</v>
      </c>
      <c r="AC152" s="35">
        <v>0</v>
      </c>
      <c r="AD152" s="35">
        <v>0</v>
      </c>
      <c r="AE152" s="35">
        <v>0</v>
      </c>
      <c r="AF152" s="35">
        <v>0</v>
      </c>
      <c r="AG152" s="35">
        <v>0</v>
      </c>
      <c r="AH152" s="35">
        <v>0</v>
      </c>
      <c r="AI152" s="35">
        <v>0</v>
      </c>
      <c r="AJ152" s="35">
        <v>0</v>
      </c>
      <c r="AK152" s="35">
        <v>0</v>
      </c>
      <c r="AL152" s="35">
        <v>0</v>
      </c>
      <c r="AM152" s="35">
        <v>0</v>
      </c>
      <c r="AN152" s="35">
        <v>0</v>
      </c>
      <c r="AO152" s="35">
        <v>0</v>
      </c>
      <c r="AP152" s="35">
        <v>0</v>
      </c>
      <c r="AQ152" s="35">
        <v>0</v>
      </c>
      <c r="AR152" s="35">
        <v>0</v>
      </c>
      <c r="AS152" s="35">
        <v>0</v>
      </c>
      <c r="AT152" s="35">
        <v>2</v>
      </c>
      <c r="AU152" s="35">
        <v>8</v>
      </c>
      <c r="AV152" s="35">
        <v>336</v>
      </c>
      <c r="AW152" s="35">
        <v>9</v>
      </c>
      <c r="AX152" s="35">
        <v>10</v>
      </c>
      <c r="AY152" s="35">
        <v>232</v>
      </c>
      <c r="AZ152" s="35">
        <v>252</v>
      </c>
      <c r="BA152" s="35" t="s">
        <v>1284</v>
      </c>
      <c r="BB152" s="35" t="s">
        <v>1569</v>
      </c>
      <c r="BC152" s="67">
        <v>-2</v>
      </c>
      <c r="BD152" s="35">
        <v>7</v>
      </c>
      <c r="BE152" s="35">
        <v>-9</v>
      </c>
      <c r="BF152" s="35">
        <v>0</v>
      </c>
      <c r="BG152" s="35">
        <v>0</v>
      </c>
      <c r="BH152" s="35">
        <v>0</v>
      </c>
      <c r="BI152" s="35">
        <v>0</v>
      </c>
      <c r="BJ152" s="35">
        <v>0</v>
      </c>
      <c r="BK152" s="35">
        <v>0</v>
      </c>
      <c r="BL152" s="35">
        <v>0</v>
      </c>
      <c r="BM152" s="35">
        <v>1</v>
      </c>
      <c r="BN152" s="35">
        <v>1</v>
      </c>
      <c r="BO152" s="35">
        <v>1</v>
      </c>
      <c r="BP152" s="35">
        <v>5</v>
      </c>
      <c r="BQ152" s="35">
        <v>0</v>
      </c>
    </row>
    <row r="153" spans="1:69" x14ac:dyDescent="0.25">
      <c r="A153" s="35" t="s">
        <v>293</v>
      </c>
      <c r="B153" s="35" t="s">
        <v>144</v>
      </c>
      <c r="C153" s="35">
        <v>87417203</v>
      </c>
      <c r="D153" s="35" t="s">
        <v>143</v>
      </c>
      <c r="E153" s="35" t="s">
        <v>422</v>
      </c>
      <c r="F153" s="35" t="s">
        <v>140</v>
      </c>
      <c r="G153" s="67">
        <v>500</v>
      </c>
      <c r="H153" s="67">
        <v>-21</v>
      </c>
      <c r="I153" s="67">
        <v>479</v>
      </c>
      <c r="J153" s="35">
        <v>0</v>
      </c>
      <c r="K153" s="35">
        <v>4</v>
      </c>
      <c r="L153" s="35">
        <v>4</v>
      </c>
      <c r="M153" s="35">
        <v>0</v>
      </c>
      <c r="N153" s="35">
        <v>0</v>
      </c>
      <c r="O153" s="35">
        <v>6</v>
      </c>
      <c r="P153" s="35">
        <v>6</v>
      </c>
      <c r="Q153" s="35">
        <v>0</v>
      </c>
      <c r="R153" s="35">
        <v>0</v>
      </c>
      <c r="S153" s="35">
        <v>0</v>
      </c>
      <c r="T153" s="35">
        <v>0</v>
      </c>
      <c r="U153" s="35">
        <v>0</v>
      </c>
      <c r="V153" s="35">
        <v>0</v>
      </c>
      <c r="W153" s="35">
        <v>0</v>
      </c>
      <c r="X153" s="35">
        <v>0</v>
      </c>
      <c r="Y153" s="35">
        <v>0</v>
      </c>
      <c r="Z153" s="35">
        <v>0</v>
      </c>
      <c r="AA153" s="35">
        <v>0</v>
      </c>
      <c r="AB153" s="35">
        <v>0</v>
      </c>
      <c r="AC153" s="35">
        <v>0</v>
      </c>
      <c r="AD153" s="35">
        <v>0</v>
      </c>
      <c r="AE153" s="35">
        <v>0</v>
      </c>
      <c r="AF153" s="35">
        <v>0</v>
      </c>
      <c r="AG153" s="35">
        <v>0</v>
      </c>
      <c r="AH153" s="35">
        <v>0</v>
      </c>
      <c r="AI153" s="35">
        <v>0</v>
      </c>
      <c r="AJ153" s="35">
        <v>0</v>
      </c>
      <c r="AK153" s="35">
        <v>0</v>
      </c>
      <c r="AL153" s="35">
        <v>0</v>
      </c>
      <c r="AM153" s="35">
        <v>0</v>
      </c>
      <c r="AN153" s="35">
        <v>0</v>
      </c>
      <c r="AO153" s="35">
        <v>0</v>
      </c>
      <c r="AP153" s="35">
        <v>0</v>
      </c>
      <c r="AQ153" s="35">
        <v>0</v>
      </c>
      <c r="AR153" s="35">
        <v>0</v>
      </c>
      <c r="AS153" s="35">
        <v>0</v>
      </c>
      <c r="AT153" s="35">
        <v>0</v>
      </c>
      <c r="AU153" s="35">
        <v>24</v>
      </c>
      <c r="AV153" s="35">
        <v>417</v>
      </c>
      <c r="AW153" s="35">
        <v>22</v>
      </c>
      <c r="AX153" s="35">
        <v>25</v>
      </c>
      <c r="AY153" s="35">
        <v>232</v>
      </c>
      <c r="AZ153" s="35">
        <v>252</v>
      </c>
      <c r="BA153" s="35" t="s">
        <v>654</v>
      </c>
      <c r="BB153" s="35" t="s">
        <v>473</v>
      </c>
      <c r="BC153" s="67">
        <v>-21</v>
      </c>
      <c r="BD153" s="35">
        <v>-12</v>
      </c>
      <c r="BE153" s="35">
        <v>-9</v>
      </c>
      <c r="BF153" s="35">
        <v>0</v>
      </c>
      <c r="BG153" s="35">
        <v>0</v>
      </c>
      <c r="BH153" s="35">
        <v>0</v>
      </c>
      <c r="BI153" s="35">
        <v>0</v>
      </c>
      <c r="BJ153" s="35">
        <v>0</v>
      </c>
      <c r="BK153" s="35">
        <v>0</v>
      </c>
      <c r="BL153" s="35">
        <v>0</v>
      </c>
      <c r="BM153" s="35">
        <v>0</v>
      </c>
      <c r="BN153" s="35">
        <v>0</v>
      </c>
      <c r="BO153" s="35">
        <v>0</v>
      </c>
      <c r="BP153" s="35">
        <v>10</v>
      </c>
      <c r="BQ153" s="35">
        <v>0</v>
      </c>
    </row>
    <row r="154" spans="1:69" x14ac:dyDescent="0.25">
      <c r="A154" s="35" t="s">
        <v>293</v>
      </c>
      <c r="B154" s="35" t="s">
        <v>166</v>
      </c>
      <c r="C154" s="35">
        <v>55329206</v>
      </c>
      <c r="D154" s="35" t="s">
        <v>165</v>
      </c>
      <c r="E154" s="35" t="s">
        <v>489</v>
      </c>
      <c r="F154" s="35" t="s">
        <v>155</v>
      </c>
      <c r="G154" s="67">
        <v>1115</v>
      </c>
      <c r="H154" s="67">
        <v>-6</v>
      </c>
      <c r="I154" s="67">
        <v>1109</v>
      </c>
      <c r="J154" s="35">
        <v>0</v>
      </c>
      <c r="K154" s="35">
        <v>2</v>
      </c>
      <c r="L154" s="35">
        <v>2</v>
      </c>
      <c r="M154" s="35">
        <v>0</v>
      </c>
      <c r="N154" s="35">
        <v>3</v>
      </c>
      <c r="O154" s="35">
        <v>3</v>
      </c>
      <c r="P154" s="35">
        <v>6</v>
      </c>
      <c r="Q154" s="35">
        <v>0.5</v>
      </c>
      <c r="R154" s="35">
        <v>0</v>
      </c>
      <c r="S154" s="35">
        <v>0</v>
      </c>
      <c r="T154" s="35">
        <v>0</v>
      </c>
      <c r="U154" s="35">
        <v>0</v>
      </c>
      <c r="V154" s="35">
        <v>0</v>
      </c>
      <c r="W154" s="35">
        <v>0</v>
      </c>
      <c r="X154" s="35">
        <v>0</v>
      </c>
      <c r="Y154" s="35">
        <v>0</v>
      </c>
      <c r="Z154" s="35">
        <v>0</v>
      </c>
      <c r="AA154" s="35">
        <v>0</v>
      </c>
      <c r="AB154" s="35">
        <v>0</v>
      </c>
      <c r="AC154" s="35">
        <v>0</v>
      </c>
      <c r="AD154" s="35">
        <v>0</v>
      </c>
      <c r="AE154" s="35">
        <v>0</v>
      </c>
      <c r="AF154" s="35">
        <v>0</v>
      </c>
      <c r="AG154" s="35">
        <v>0</v>
      </c>
      <c r="AH154" s="35">
        <v>0</v>
      </c>
      <c r="AI154" s="35">
        <v>0</v>
      </c>
      <c r="AJ154" s="35">
        <v>0</v>
      </c>
      <c r="AK154" s="35">
        <v>0</v>
      </c>
      <c r="AL154" s="35">
        <v>0</v>
      </c>
      <c r="AM154" s="35">
        <v>0</v>
      </c>
      <c r="AN154" s="35">
        <v>0</v>
      </c>
      <c r="AO154" s="35">
        <v>0</v>
      </c>
      <c r="AP154" s="35">
        <v>0</v>
      </c>
      <c r="AQ154" s="35">
        <v>0</v>
      </c>
      <c r="AR154" s="35">
        <v>0</v>
      </c>
      <c r="AS154" s="35">
        <v>0</v>
      </c>
      <c r="AT154" s="35">
        <v>3</v>
      </c>
      <c r="AU154" s="35">
        <v>42</v>
      </c>
      <c r="AV154" s="35">
        <v>361</v>
      </c>
      <c r="AW154" s="35">
        <v>3</v>
      </c>
      <c r="AX154" s="35">
        <v>3</v>
      </c>
      <c r="AY154" s="35">
        <v>55</v>
      </c>
      <c r="AZ154" s="35">
        <v>57</v>
      </c>
      <c r="BA154" s="35" t="s">
        <v>1370</v>
      </c>
      <c r="BB154" s="35" t="s">
        <v>490</v>
      </c>
      <c r="BC154" s="67">
        <v>-6</v>
      </c>
      <c r="BD154" s="35">
        <v>-7</v>
      </c>
      <c r="BE154" s="35">
        <v>1</v>
      </c>
      <c r="BF154" s="35">
        <v>0</v>
      </c>
      <c r="BG154" s="35">
        <v>0</v>
      </c>
      <c r="BH154" s="35">
        <v>0</v>
      </c>
      <c r="BI154" s="35">
        <v>0</v>
      </c>
      <c r="BJ154" s="35">
        <v>0</v>
      </c>
      <c r="BK154" s="35">
        <v>0</v>
      </c>
      <c r="BL154" s="35">
        <v>0</v>
      </c>
      <c r="BM154" s="35">
        <v>3</v>
      </c>
      <c r="BN154" s="35">
        <v>0</v>
      </c>
      <c r="BO154" s="35">
        <v>3</v>
      </c>
      <c r="BP154" s="35">
        <v>4</v>
      </c>
      <c r="BQ154" s="35">
        <v>1</v>
      </c>
    </row>
    <row r="155" spans="1:69" x14ac:dyDescent="0.25">
      <c r="A155" s="35" t="s">
        <v>293</v>
      </c>
      <c r="B155" s="35" t="s">
        <v>1570</v>
      </c>
      <c r="C155" s="35">
        <v>97093556</v>
      </c>
      <c r="D155" s="35" t="s">
        <v>1571</v>
      </c>
      <c r="E155" s="35" t="s">
        <v>1572</v>
      </c>
      <c r="F155" s="35" t="s">
        <v>234</v>
      </c>
      <c r="G155" s="67">
        <v>500</v>
      </c>
      <c r="H155" s="67">
        <v>-2.625</v>
      </c>
      <c r="I155" s="67">
        <v>497</v>
      </c>
      <c r="J155" s="35">
        <v>0</v>
      </c>
      <c r="K155" s="35">
        <v>0</v>
      </c>
      <c r="L155" s="35">
        <v>0</v>
      </c>
      <c r="M155" s="35">
        <v>0</v>
      </c>
      <c r="N155" s="35">
        <v>2</v>
      </c>
      <c r="O155" s="35">
        <v>1</v>
      </c>
      <c r="P155" s="35">
        <v>3</v>
      </c>
      <c r="Q155" s="35">
        <v>0.66666666666666663</v>
      </c>
      <c r="R155" s="35">
        <v>0</v>
      </c>
      <c r="S155" s="35">
        <v>0</v>
      </c>
      <c r="T155" s="35">
        <v>0</v>
      </c>
      <c r="U155" s="35">
        <v>0</v>
      </c>
      <c r="V155" s="35">
        <v>0</v>
      </c>
      <c r="W155" s="35">
        <v>3</v>
      </c>
      <c r="X155" s="35">
        <v>3</v>
      </c>
      <c r="Y155" s="35">
        <v>0</v>
      </c>
      <c r="Z155" s="35">
        <v>0</v>
      </c>
      <c r="AA155" s="35">
        <v>0</v>
      </c>
      <c r="AB155" s="35">
        <v>0</v>
      </c>
      <c r="AC155" s="35">
        <v>0</v>
      </c>
      <c r="AD155" s="35">
        <v>0</v>
      </c>
      <c r="AE155" s="35">
        <v>0</v>
      </c>
      <c r="AF155" s="35">
        <v>0</v>
      </c>
      <c r="AG155" s="35">
        <v>0</v>
      </c>
      <c r="AH155" s="35">
        <v>0</v>
      </c>
      <c r="AI155" s="35">
        <v>0</v>
      </c>
      <c r="AJ155" s="35">
        <v>0</v>
      </c>
      <c r="AK155" s="35">
        <v>0</v>
      </c>
      <c r="AL155" s="35">
        <v>0</v>
      </c>
      <c r="AM155" s="35">
        <v>0</v>
      </c>
      <c r="AN155" s="35">
        <v>0</v>
      </c>
      <c r="AO155" s="35">
        <v>0</v>
      </c>
      <c r="AP155" s="35">
        <v>0</v>
      </c>
      <c r="AQ155" s="35">
        <v>0</v>
      </c>
      <c r="AR155" s="35">
        <v>0</v>
      </c>
      <c r="AS155" s="35">
        <v>0</v>
      </c>
      <c r="AT155" s="35">
        <v>2</v>
      </c>
      <c r="AU155" s="35">
        <v>6</v>
      </c>
      <c r="AV155" s="35">
        <v>342</v>
      </c>
      <c r="AW155" s="35">
        <v>2</v>
      </c>
      <c r="AX155" s="35">
        <v>7</v>
      </c>
      <c r="AY155" s="35">
        <v>232</v>
      </c>
      <c r="AZ155" s="35">
        <v>252</v>
      </c>
      <c r="BA155" s="35" t="s">
        <v>1573</v>
      </c>
      <c r="BB155" s="35" t="s">
        <v>1574</v>
      </c>
      <c r="BC155" s="67">
        <v>-2.625</v>
      </c>
      <c r="BD155" s="35">
        <v>0</v>
      </c>
      <c r="BE155" s="35">
        <v>8</v>
      </c>
      <c r="BF155" s="35">
        <v>0</v>
      </c>
      <c r="BG155" s="35">
        <v>-10.625</v>
      </c>
      <c r="BH155" s="35">
        <v>0</v>
      </c>
      <c r="BI155" s="35">
        <v>0</v>
      </c>
      <c r="BJ155" s="35">
        <v>0</v>
      </c>
      <c r="BK155" s="35">
        <v>0</v>
      </c>
      <c r="BL155" s="35">
        <v>0</v>
      </c>
      <c r="BM155" s="35">
        <v>2</v>
      </c>
      <c r="BN155" s="35">
        <v>0</v>
      </c>
      <c r="BO155" s="35">
        <v>2</v>
      </c>
      <c r="BP155" s="35">
        <v>4</v>
      </c>
      <c r="BQ155" s="35">
        <v>0</v>
      </c>
    </row>
    <row r="156" spans="1:69" x14ac:dyDescent="0.25">
      <c r="A156" s="35" t="s">
        <v>293</v>
      </c>
      <c r="B156" s="35" t="s">
        <v>1311</v>
      </c>
      <c r="C156" s="35">
        <v>87468614</v>
      </c>
      <c r="D156" s="35" t="s">
        <v>1273</v>
      </c>
      <c r="E156" s="35" t="s">
        <v>1274</v>
      </c>
      <c r="F156" s="35" t="s">
        <v>234</v>
      </c>
      <c r="G156" s="67">
        <v>500</v>
      </c>
      <c r="H156" s="67">
        <v>0</v>
      </c>
      <c r="I156" s="67">
        <v>500</v>
      </c>
      <c r="J156" s="35">
        <v>0</v>
      </c>
      <c r="K156" s="35">
        <v>0</v>
      </c>
      <c r="L156" s="35">
        <v>0</v>
      </c>
      <c r="M156" s="35">
        <v>0</v>
      </c>
      <c r="N156" s="35">
        <v>0</v>
      </c>
      <c r="O156" s="35">
        <v>0</v>
      </c>
      <c r="P156" s="35">
        <v>0</v>
      </c>
      <c r="Q156" s="35">
        <v>0</v>
      </c>
      <c r="R156" s="35">
        <v>0</v>
      </c>
      <c r="S156" s="35">
        <v>0</v>
      </c>
      <c r="T156" s="35">
        <v>0</v>
      </c>
      <c r="U156" s="35">
        <v>0</v>
      </c>
      <c r="V156" s="35">
        <v>0</v>
      </c>
      <c r="W156" s="35">
        <v>0</v>
      </c>
      <c r="X156" s="35">
        <v>0</v>
      </c>
      <c r="Y156" s="35">
        <v>0</v>
      </c>
      <c r="Z156" s="35">
        <v>0</v>
      </c>
      <c r="AA156" s="35">
        <v>0</v>
      </c>
      <c r="AB156" s="35">
        <v>0</v>
      </c>
      <c r="AC156" s="35">
        <v>0</v>
      </c>
      <c r="AD156" s="35">
        <v>0</v>
      </c>
      <c r="AE156" s="35">
        <v>0</v>
      </c>
      <c r="AF156" s="35">
        <v>0</v>
      </c>
      <c r="AG156" s="35">
        <v>0</v>
      </c>
      <c r="AH156" s="35">
        <v>0</v>
      </c>
      <c r="AI156" s="35">
        <v>0</v>
      </c>
      <c r="AJ156" s="35">
        <v>0</v>
      </c>
      <c r="AK156" s="35">
        <v>0</v>
      </c>
      <c r="AL156" s="35">
        <v>0</v>
      </c>
      <c r="AM156" s="35">
        <v>0</v>
      </c>
      <c r="AN156" s="35">
        <v>0</v>
      </c>
      <c r="AO156" s="35">
        <v>0</v>
      </c>
      <c r="AP156" s="35">
        <v>0</v>
      </c>
      <c r="AQ156" s="35">
        <v>0</v>
      </c>
      <c r="AR156" s="35">
        <v>0</v>
      </c>
      <c r="AS156" s="35">
        <v>0</v>
      </c>
      <c r="AT156" s="35">
        <v>0</v>
      </c>
      <c r="AU156" s="35">
        <v>2</v>
      </c>
      <c r="AV156" s="35">
        <v>156</v>
      </c>
      <c r="AW156" s="35">
        <v>2</v>
      </c>
      <c r="AX156" s="35">
        <v>3</v>
      </c>
      <c r="AY156" s="35">
        <v>232</v>
      </c>
      <c r="AZ156" s="35">
        <v>252</v>
      </c>
      <c r="BA156" s="35" t="s">
        <v>730</v>
      </c>
      <c r="BB156" s="35" t="s">
        <v>1312</v>
      </c>
      <c r="BC156" s="67">
        <v>0</v>
      </c>
      <c r="BD156" s="35">
        <v>0</v>
      </c>
      <c r="BE156" s="35">
        <v>0</v>
      </c>
      <c r="BF156" s="35">
        <v>0</v>
      </c>
      <c r="BG156" s="35">
        <v>0</v>
      </c>
      <c r="BH156" s="35">
        <v>0</v>
      </c>
      <c r="BI156" s="35">
        <v>0</v>
      </c>
      <c r="BJ156" s="35">
        <v>0</v>
      </c>
      <c r="BK156" s="35">
        <v>0</v>
      </c>
      <c r="BL156" s="35">
        <v>0</v>
      </c>
      <c r="BM156" s="35">
        <v>0</v>
      </c>
      <c r="BN156" s="35">
        <v>0</v>
      </c>
      <c r="BO156" s="35">
        <v>0</v>
      </c>
      <c r="BP156" s="35">
        <v>0</v>
      </c>
      <c r="BQ156" s="35">
        <v>0</v>
      </c>
    </row>
    <row r="157" spans="1:69" x14ac:dyDescent="0.25">
      <c r="A157" s="35" t="s">
        <v>293</v>
      </c>
      <c r="B157" s="35" t="s">
        <v>116</v>
      </c>
      <c r="C157" s="35">
        <v>47346505</v>
      </c>
      <c r="D157" s="35" t="s">
        <v>115</v>
      </c>
      <c r="E157" s="35" t="s">
        <v>346</v>
      </c>
      <c r="F157" s="35" t="s">
        <v>114</v>
      </c>
      <c r="G157" s="67">
        <v>703</v>
      </c>
      <c r="H157" s="67">
        <v>-54</v>
      </c>
      <c r="I157" s="67">
        <v>649</v>
      </c>
      <c r="J157" s="35">
        <v>0</v>
      </c>
      <c r="K157" s="35">
        <v>0</v>
      </c>
      <c r="L157" s="35">
        <v>0</v>
      </c>
      <c r="M157" s="35">
        <v>0</v>
      </c>
      <c r="N157" s="35">
        <v>2</v>
      </c>
      <c r="O157" s="35">
        <v>7</v>
      </c>
      <c r="P157" s="35">
        <v>9</v>
      </c>
      <c r="Q157" s="35">
        <v>0.22222222222222221</v>
      </c>
      <c r="R157" s="35">
        <v>0</v>
      </c>
      <c r="S157" s="35">
        <v>0</v>
      </c>
      <c r="T157" s="35">
        <v>0</v>
      </c>
      <c r="U157" s="35">
        <v>0</v>
      </c>
      <c r="V157" s="35">
        <v>1</v>
      </c>
      <c r="W157" s="35">
        <v>4</v>
      </c>
      <c r="X157" s="35">
        <v>5</v>
      </c>
      <c r="Y157" s="35">
        <v>0.2</v>
      </c>
      <c r="Z157" s="35">
        <v>0</v>
      </c>
      <c r="AA157" s="35">
        <v>0</v>
      </c>
      <c r="AB157" s="35">
        <v>0</v>
      </c>
      <c r="AC157" s="35">
        <v>0</v>
      </c>
      <c r="AD157" s="35">
        <v>0</v>
      </c>
      <c r="AE157" s="35">
        <v>0</v>
      </c>
      <c r="AF157" s="35">
        <v>0</v>
      </c>
      <c r="AG157" s="35">
        <v>0</v>
      </c>
      <c r="AH157" s="35">
        <v>0</v>
      </c>
      <c r="AI157" s="35">
        <v>0</v>
      </c>
      <c r="AJ157" s="35">
        <v>0</v>
      </c>
      <c r="AK157" s="35">
        <v>0</v>
      </c>
      <c r="AL157" s="35">
        <v>0</v>
      </c>
      <c r="AM157" s="35">
        <v>0</v>
      </c>
      <c r="AN157" s="35">
        <v>0</v>
      </c>
      <c r="AO157" s="35">
        <v>0</v>
      </c>
      <c r="AP157" s="35">
        <v>0</v>
      </c>
      <c r="AQ157" s="35">
        <v>0</v>
      </c>
      <c r="AR157" s="35">
        <v>0</v>
      </c>
      <c r="AS157" s="35">
        <v>0</v>
      </c>
      <c r="AT157" s="35">
        <v>3</v>
      </c>
      <c r="AU157" s="35">
        <v>9</v>
      </c>
      <c r="AV157" s="35">
        <v>446</v>
      </c>
      <c r="AW157" s="35">
        <v>3</v>
      </c>
      <c r="AX157" s="35">
        <v>3</v>
      </c>
      <c r="AY157" s="35">
        <v>156</v>
      </c>
      <c r="AZ157" s="35">
        <v>178</v>
      </c>
      <c r="BA157" s="35" t="s">
        <v>1317</v>
      </c>
      <c r="BB157" s="35" t="s">
        <v>440</v>
      </c>
      <c r="BC157" s="67">
        <v>-54</v>
      </c>
      <c r="BD157" s="35">
        <v>0</v>
      </c>
      <c r="BE157" s="35">
        <v>-24</v>
      </c>
      <c r="BF157" s="35">
        <v>0</v>
      </c>
      <c r="BG157" s="35">
        <v>-30</v>
      </c>
      <c r="BH157" s="35">
        <v>0</v>
      </c>
      <c r="BI157" s="35">
        <v>0</v>
      </c>
      <c r="BJ157" s="35">
        <v>0</v>
      </c>
      <c r="BK157" s="35">
        <v>0</v>
      </c>
      <c r="BL157" s="35">
        <v>0</v>
      </c>
      <c r="BM157" s="35">
        <v>1</v>
      </c>
      <c r="BN157" s="35">
        <v>0</v>
      </c>
      <c r="BO157" s="35">
        <v>3</v>
      </c>
      <c r="BP157" s="35">
        <v>7</v>
      </c>
      <c r="BQ157" s="35">
        <v>4</v>
      </c>
    </row>
    <row r="158" spans="1:69" x14ac:dyDescent="0.25">
      <c r="A158" s="35" t="s">
        <v>293</v>
      </c>
      <c r="B158" s="35" t="s">
        <v>84</v>
      </c>
      <c r="C158" s="35">
        <v>87421386</v>
      </c>
      <c r="D158" s="35" t="s">
        <v>83</v>
      </c>
      <c r="E158" s="35" t="s">
        <v>354</v>
      </c>
      <c r="F158" s="35" t="s">
        <v>72</v>
      </c>
      <c r="G158" s="67">
        <v>1264</v>
      </c>
      <c r="H158" s="67">
        <v>3.125</v>
      </c>
      <c r="I158" s="67">
        <v>1267</v>
      </c>
      <c r="J158" s="35">
        <v>5</v>
      </c>
      <c r="K158" s="35">
        <v>1</v>
      </c>
      <c r="L158" s="35">
        <v>6</v>
      </c>
      <c r="M158" s="35">
        <v>0.83333333333333337</v>
      </c>
      <c r="N158" s="35">
        <v>10</v>
      </c>
      <c r="O158" s="35">
        <v>2</v>
      </c>
      <c r="P158" s="35">
        <v>12</v>
      </c>
      <c r="Q158" s="35">
        <v>0.83333333333333337</v>
      </c>
      <c r="R158" s="35">
        <v>0</v>
      </c>
      <c r="S158" s="35">
        <v>0</v>
      </c>
      <c r="T158" s="35">
        <v>0</v>
      </c>
      <c r="U158" s="35">
        <v>0</v>
      </c>
      <c r="V158" s="35">
        <v>0</v>
      </c>
      <c r="W158" s="35">
        <v>0</v>
      </c>
      <c r="X158" s="35">
        <v>0</v>
      </c>
      <c r="Y158" s="35">
        <v>0</v>
      </c>
      <c r="Z158" s="35">
        <v>0</v>
      </c>
      <c r="AA158" s="35">
        <v>0</v>
      </c>
      <c r="AB158" s="35">
        <v>0</v>
      </c>
      <c r="AC158" s="35">
        <v>0</v>
      </c>
      <c r="AD158" s="35">
        <v>0</v>
      </c>
      <c r="AE158" s="35">
        <v>0</v>
      </c>
      <c r="AF158" s="35">
        <v>0</v>
      </c>
      <c r="AG158" s="35">
        <v>0</v>
      </c>
      <c r="AH158" s="35">
        <v>0</v>
      </c>
      <c r="AI158" s="35">
        <v>0</v>
      </c>
      <c r="AJ158" s="35">
        <v>0</v>
      </c>
      <c r="AK158" s="35">
        <v>0</v>
      </c>
      <c r="AL158" s="35">
        <v>2</v>
      </c>
      <c r="AM158" s="35">
        <v>4</v>
      </c>
      <c r="AN158" s="35">
        <v>6</v>
      </c>
      <c r="AO158" s="35">
        <v>0.33333333333333331</v>
      </c>
      <c r="AP158" s="35">
        <v>0</v>
      </c>
      <c r="AQ158" s="35">
        <v>0</v>
      </c>
      <c r="AR158" s="35">
        <v>0</v>
      </c>
      <c r="AS158" s="35">
        <v>0</v>
      </c>
      <c r="AT158" s="35">
        <v>17</v>
      </c>
      <c r="AU158" s="35">
        <v>9</v>
      </c>
      <c r="AV158" s="35">
        <v>132</v>
      </c>
      <c r="AW158" s="35">
        <v>6</v>
      </c>
      <c r="AX158" s="35">
        <v>6</v>
      </c>
      <c r="AY158" s="35">
        <v>31</v>
      </c>
      <c r="AZ158" s="35">
        <v>31</v>
      </c>
      <c r="BA158" s="35" t="s">
        <v>1279</v>
      </c>
      <c r="BB158" s="35" t="s">
        <v>412</v>
      </c>
      <c r="BC158" s="67">
        <v>3.125</v>
      </c>
      <c r="BD158" s="35">
        <v>8.5</v>
      </c>
      <c r="BE158" s="35">
        <v>11.5</v>
      </c>
      <c r="BF158" s="35">
        <v>0</v>
      </c>
      <c r="BG158" s="35">
        <v>0</v>
      </c>
      <c r="BH158" s="35">
        <v>0</v>
      </c>
      <c r="BI158" s="35">
        <v>0</v>
      </c>
      <c r="BJ158" s="35">
        <v>0</v>
      </c>
      <c r="BK158" s="35">
        <v>-16.875</v>
      </c>
      <c r="BL158" s="35">
        <v>0</v>
      </c>
      <c r="BM158" s="35">
        <v>7</v>
      </c>
      <c r="BN158" s="35">
        <v>0</v>
      </c>
      <c r="BO158" s="35">
        <v>17</v>
      </c>
      <c r="BP158" s="35">
        <v>5</v>
      </c>
      <c r="BQ158" s="35">
        <v>2</v>
      </c>
    </row>
    <row r="159" spans="1:69" x14ac:dyDescent="0.25">
      <c r="A159" s="35" t="s">
        <v>293</v>
      </c>
      <c r="B159" s="35" t="s">
        <v>1575</v>
      </c>
      <c r="C159" s="35">
        <v>97091421</v>
      </c>
      <c r="D159" s="35" t="s">
        <v>1576</v>
      </c>
      <c r="E159" s="35" t="s">
        <v>530</v>
      </c>
      <c r="F159" s="35" t="s">
        <v>7</v>
      </c>
      <c r="G159" s="67">
        <v>500</v>
      </c>
      <c r="H159" s="67">
        <v>34.25</v>
      </c>
      <c r="I159" s="67">
        <v>534</v>
      </c>
      <c r="J159" s="35">
        <v>0</v>
      </c>
      <c r="K159" s="35">
        <v>4</v>
      </c>
      <c r="L159" s="35">
        <v>4</v>
      </c>
      <c r="M159" s="35">
        <v>0</v>
      </c>
      <c r="N159" s="35">
        <v>2</v>
      </c>
      <c r="O159" s="35">
        <v>4</v>
      </c>
      <c r="P159" s="35">
        <v>6</v>
      </c>
      <c r="Q159" s="35">
        <v>0.33333333333333331</v>
      </c>
      <c r="R159" s="35">
        <v>0</v>
      </c>
      <c r="S159" s="35">
        <v>0</v>
      </c>
      <c r="T159" s="35">
        <v>0</v>
      </c>
      <c r="U159" s="35">
        <v>0</v>
      </c>
      <c r="V159" s="35">
        <v>2</v>
      </c>
      <c r="W159" s="35">
        <v>3</v>
      </c>
      <c r="X159" s="35">
        <v>5</v>
      </c>
      <c r="Y159" s="35">
        <v>0.4</v>
      </c>
      <c r="Z159" s="35">
        <v>0</v>
      </c>
      <c r="AA159" s="35">
        <v>0</v>
      </c>
      <c r="AB159" s="35">
        <v>0</v>
      </c>
      <c r="AC159" s="35">
        <v>0</v>
      </c>
      <c r="AD159" s="35">
        <v>0</v>
      </c>
      <c r="AE159" s="35">
        <v>0</v>
      </c>
      <c r="AF159" s="35">
        <v>0</v>
      </c>
      <c r="AG159" s="35">
        <v>0</v>
      </c>
      <c r="AH159" s="35">
        <v>0</v>
      </c>
      <c r="AI159" s="35">
        <v>0</v>
      </c>
      <c r="AJ159" s="35">
        <v>0</v>
      </c>
      <c r="AK159" s="35">
        <v>0</v>
      </c>
      <c r="AL159" s="35">
        <v>0</v>
      </c>
      <c r="AM159" s="35">
        <v>0</v>
      </c>
      <c r="AN159" s="35">
        <v>0</v>
      </c>
      <c r="AO159" s="35">
        <v>0</v>
      </c>
      <c r="AP159" s="35">
        <v>0</v>
      </c>
      <c r="AQ159" s="35">
        <v>0</v>
      </c>
      <c r="AR159" s="35">
        <v>0</v>
      </c>
      <c r="AS159" s="35">
        <v>0</v>
      </c>
      <c r="AT159" s="35">
        <v>4</v>
      </c>
      <c r="AU159" s="35">
        <v>3</v>
      </c>
      <c r="AV159" s="35">
        <v>39</v>
      </c>
      <c r="AW159" s="35">
        <v>9</v>
      </c>
      <c r="AX159" s="35">
        <v>10</v>
      </c>
      <c r="AY159" s="35">
        <v>232</v>
      </c>
      <c r="AZ159" s="35">
        <v>222</v>
      </c>
      <c r="BA159" s="35" t="s">
        <v>328</v>
      </c>
      <c r="BB159" s="35" t="s">
        <v>1577</v>
      </c>
      <c r="BC159" s="67">
        <v>34.25</v>
      </c>
      <c r="BD159" s="35">
        <v>-11.5</v>
      </c>
      <c r="BE159" s="35">
        <v>2</v>
      </c>
      <c r="BF159" s="35">
        <v>0</v>
      </c>
      <c r="BG159" s="35">
        <v>43.75</v>
      </c>
      <c r="BH159" s="35">
        <v>0</v>
      </c>
      <c r="BI159" s="35">
        <v>0</v>
      </c>
      <c r="BJ159" s="35">
        <v>0</v>
      </c>
      <c r="BK159" s="35">
        <v>0</v>
      </c>
      <c r="BL159" s="35">
        <v>0</v>
      </c>
      <c r="BM159" s="35">
        <v>2</v>
      </c>
      <c r="BN159" s="35">
        <v>2</v>
      </c>
      <c r="BO159" s="35">
        <v>2</v>
      </c>
      <c r="BP159" s="35">
        <v>11</v>
      </c>
      <c r="BQ159" s="35">
        <v>0</v>
      </c>
    </row>
    <row r="160" spans="1:69" x14ac:dyDescent="0.25">
      <c r="A160" s="35" t="s">
        <v>293</v>
      </c>
      <c r="B160" s="35" t="s">
        <v>1035</v>
      </c>
      <c r="C160" s="35">
        <v>97088333</v>
      </c>
      <c r="D160" s="35" t="s">
        <v>1036</v>
      </c>
      <c r="E160" s="35" t="s">
        <v>362</v>
      </c>
      <c r="F160" s="35" t="s">
        <v>234</v>
      </c>
      <c r="G160" s="67">
        <v>500</v>
      </c>
      <c r="H160" s="67">
        <v>-4.5</v>
      </c>
      <c r="I160" s="67">
        <v>496</v>
      </c>
      <c r="J160" s="35">
        <v>0</v>
      </c>
      <c r="K160" s="35">
        <v>0</v>
      </c>
      <c r="L160" s="35">
        <v>0</v>
      </c>
      <c r="M160" s="35">
        <v>0</v>
      </c>
      <c r="N160" s="35">
        <v>3</v>
      </c>
      <c r="O160" s="35">
        <v>6</v>
      </c>
      <c r="P160" s="35">
        <v>9</v>
      </c>
      <c r="Q160" s="35">
        <v>0.33333333333333331</v>
      </c>
      <c r="R160" s="35">
        <v>0</v>
      </c>
      <c r="S160" s="35">
        <v>0</v>
      </c>
      <c r="T160" s="35">
        <v>0</v>
      </c>
      <c r="U160" s="35">
        <v>0</v>
      </c>
      <c r="V160" s="35">
        <v>0</v>
      </c>
      <c r="W160" s="35">
        <v>0</v>
      </c>
      <c r="X160" s="35">
        <v>0</v>
      </c>
      <c r="Y160" s="35">
        <v>0</v>
      </c>
      <c r="Z160" s="35">
        <v>0</v>
      </c>
      <c r="AA160" s="35">
        <v>0</v>
      </c>
      <c r="AB160" s="35">
        <v>0</v>
      </c>
      <c r="AC160" s="35">
        <v>0</v>
      </c>
      <c r="AD160" s="35">
        <v>0</v>
      </c>
      <c r="AE160" s="35">
        <v>0</v>
      </c>
      <c r="AF160" s="35">
        <v>0</v>
      </c>
      <c r="AG160" s="35">
        <v>0</v>
      </c>
      <c r="AH160" s="35">
        <v>0</v>
      </c>
      <c r="AI160" s="35">
        <v>0</v>
      </c>
      <c r="AJ160" s="35">
        <v>0</v>
      </c>
      <c r="AK160" s="35">
        <v>0</v>
      </c>
      <c r="AL160" s="35">
        <v>0</v>
      </c>
      <c r="AM160" s="35">
        <v>0</v>
      </c>
      <c r="AN160" s="35">
        <v>0</v>
      </c>
      <c r="AO160" s="35">
        <v>0</v>
      </c>
      <c r="AP160" s="35">
        <v>0</v>
      </c>
      <c r="AQ160" s="35">
        <v>0</v>
      </c>
      <c r="AR160" s="35">
        <v>0</v>
      </c>
      <c r="AS160" s="35">
        <v>0</v>
      </c>
      <c r="AT160" s="35">
        <v>3</v>
      </c>
      <c r="AU160" s="35">
        <v>7</v>
      </c>
      <c r="AV160" s="35">
        <v>349</v>
      </c>
      <c r="AW160" s="35">
        <v>2</v>
      </c>
      <c r="AX160" s="35">
        <v>8</v>
      </c>
      <c r="AY160" s="35">
        <v>232</v>
      </c>
      <c r="AZ160" s="35">
        <v>252</v>
      </c>
      <c r="BA160" s="35" t="s">
        <v>1578</v>
      </c>
      <c r="BB160" s="35" t="s">
        <v>1037</v>
      </c>
      <c r="BC160" s="67">
        <v>-4.5</v>
      </c>
      <c r="BD160" s="35">
        <v>0</v>
      </c>
      <c r="BE160" s="35">
        <v>-4.5</v>
      </c>
      <c r="BF160" s="35">
        <v>0</v>
      </c>
      <c r="BG160" s="35">
        <v>0</v>
      </c>
      <c r="BH160" s="35">
        <v>0</v>
      </c>
      <c r="BI160" s="35">
        <v>0</v>
      </c>
      <c r="BJ160" s="35">
        <v>0</v>
      </c>
      <c r="BK160" s="35">
        <v>0</v>
      </c>
      <c r="BL160" s="35">
        <v>0</v>
      </c>
      <c r="BM160" s="35">
        <v>2</v>
      </c>
      <c r="BN160" s="35">
        <v>0</v>
      </c>
      <c r="BO160" s="35">
        <v>3</v>
      </c>
      <c r="BP160" s="35">
        <v>6</v>
      </c>
      <c r="BQ160" s="35">
        <v>0</v>
      </c>
    </row>
    <row r="161" spans="1:69" x14ac:dyDescent="0.25">
      <c r="A161" s="35" t="s">
        <v>293</v>
      </c>
      <c r="B161" s="35" t="s">
        <v>634</v>
      </c>
      <c r="C161" s="35">
        <v>97060287</v>
      </c>
      <c r="D161" s="35" t="s">
        <v>635</v>
      </c>
      <c r="E161" s="35" t="s">
        <v>636</v>
      </c>
      <c r="F161" s="35" t="s">
        <v>155</v>
      </c>
      <c r="G161" s="67">
        <v>683</v>
      </c>
      <c r="H161" s="67">
        <v>16</v>
      </c>
      <c r="I161" s="67">
        <v>699</v>
      </c>
      <c r="J161" s="35">
        <v>0</v>
      </c>
      <c r="K161" s="35">
        <v>0</v>
      </c>
      <c r="L161" s="35">
        <v>0</v>
      </c>
      <c r="M161" s="35">
        <v>0</v>
      </c>
      <c r="N161" s="35">
        <v>0</v>
      </c>
      <c r="O161" s="35">
        <v>0</v>
      </c>
      <c r="P161" s="35">
        <v>0</v>
      </c>
      <c r="Q161" s="35">
        <v>0</v>
      </c>
      <c r="R161" s="35">
        <v>4</v>
      </c>
      <c r="S161" s="35">
        <v>0</v>
      </c>
      <c r="T161" s="35">
        <v>4</v>
      </c>
      <c r="U161" s="35">
        <v>1</v>
      </c>
      <c r="V161" s="35">
        <v>0</v>
      </c>
      <c r="W161" s="35">
        <v>0</v>
      </c>
      <c r="X161" s="35">
        <v>0</v>
      </c>
      <c r="Y161" s="35">
        <v>0</v>
      </c>
      <c r="Z161" s="35">
        <v>0</v>
      </c>
      <c r="AA161" s="35">
        <v>0</v>
      </c>
      <c r="AB161" s="35">
        <v>0</v>
      </c>
      <c r="AC161" s="35">
        <v>0</v>
      </c>
      <c r="AD161" s="35">
        <v>0</v>
      </c>
      <c r="AE161" s="35">
        <v>0</v>
      </c>
      <c r="AF161" s="35">
        <v>0</v>
      </c>
      <c r="AG161" s="35">
        <v>0</v>
      </c>
      <c r="AH161" s="35">
        <v>0</v>
      </c>
      <c r="AI161" s="35">
        <v>0</v>
      </c>
      <c r="AJ161" s="35">
        <v>0</v>
      </c>
      <c r="AK161" s="35">
        <v>0</v>
      </c>
      <c r="AL161" s="35">
        <v>0</v>
      </c>
      <c r="AM161" s="35">
        <v>0</v>
      </c>
      <c r="AN161" s="35">
        <v>0</v>
      </c>
      <c r="AO161" s="35">
        <v>0</v>
      </c>
      <c r="AP161" s="35">
        <v>0</v>
      </c>
      <c r="AQ161" s="35">
        <v>0</v>
      </c>
      <c r="AR161" s="35">
        <v>0</v>
      </c>
      <c r="AS161" s="35">
        <v>0</v>
      </c>
      <c r="AT161" s="35">
        <v>4</v>
      </c>
      <c r="AU161" s="35">
        <v>5</v>
      </c>
      <c r="AV161" s="35">
        <v>73</v>
      </c>
      <c r="AW161" s="35">
        <v>13</v>
      </c>
      <c r="AX161" s="35">
        <v>12</v>
      </c>
      <c r="AY161" s="35">
        <v>164</v>
      </c>
      <c r="AZ161" s="35">
        <v>160</v>
      </c>
      <c r="BA161" s="35" t="s">
        <v>484</v>
      </c>
      <c r="BB161" s="35" t="s">
        <v>637</v>
      </c>
      <c r="BC161" s="67">
        <v>16</v>
      </c>
      <c r="BD161" s="35">
        <v>0</v>
      </c>
      <c r="BE161" s="35">
        <v>0</v>
      </c>
      <c r="BF161" s="35">
        <v>16</v>
      </c>
      <c r="BG161" s="35">
        <v>0</v>
      </c>
      <c r="BH161" s="35">
        <v>0</v>
      </c>
      <c r="BI161" s="35">
        <v>0</v>
      </c>
      <c r="BJ161" s="35">
        <v>0</v>
      </c>
      <c r="BK161" s="35">
        <v>0</v>
      </c>
      <c r="BL161" s="35">
        <v>0</v>
      </c>
      <c r="BM161" s="35">
        <v>4</v>
      </c>
      <c r="BN161" s="35">
        <v>0</v>
      </c>
      <c r="BO161" s="35">
        <v>4</v>
      </c>
      <c r="BP161" s="35">
        <v>0</v>
      </c>
      <c r="BQ161" s="35">
        <v>0</v>
      </c>
    </row>
    <row r="162" spans="1:69" x14ac:dyDescent="0.25">
      <c r="A162" s="35" t="s">
        <v>293</v>
      </c>
      <c r="B162" s="35" t="s">
        <v>814</v>
      </c>
      <c r="C162" s="35">
        <v>97076944</v>
      </c>
      <c r="D162" s="35" t="s">
        <v>635</v>
      </c>
      <c r="E162" s="35" t="s">
        <v>733</v>
      </c>
      <c r="F162" s="35" t="s">
        <v>155</v>
      </c>
      <c r="G162" s="67">
        <v>522</v>
      </c>
      <c r="H162" s="67">
        <v>28</v>
      </c>
      <c r="I162" s="67">
        <v>550</v>
      </c>
      <c r="J162" s="35">
        <v>0</v>
      </c>
      <c r="K162" s="35">
        <v>0</v>
      </c>
      <c r="L162" s="35">
        <v>0</v>
      </c>
      <c r="M162" s="35">
        <v>0</v>
      </c>
      <c r="N162" s="35">
        <v>0</v>
      </c>
      <c r="O162" s="35">
        <v>0</v>
      </c>
      <c r="P162" s="35">
        <v>0</v>
      </c>
      <c r="Q162" s="35">
        <v>0</v>
      </c>
      <c r="R162" s="35">
        <v>6</v>
      </c>
      <c r="S162" s="35">
        <v>3</v>
      </c>
      <c r="T162" s="35">
        <v>9</v>
      </c>
      <c r="U162" s="35">
        <v>0.66666666666666663</v>
      </c>
      <c r="V162" s="35">
        <v>0</v>
      </c>
      <c r="W162" s="35">
        <v>0</v>
      </c>
      <c r="X162" s="35">
        <v>0</v>
      </c>
      <c r="Y162" s="35">
        <v>0</v>
      </c>
      <c r="Z162" s="35">
        <v>0</v>
      </c>
      <c r="AA162" s="35">
        <v>0</v>
      </c>
      <c r="AB162" s="35">
        <v>0</v>
      </c>
      <c r="AC162" s="35">
        <v>0</v>
      </c>
      <c r="AD162" s="35">
        <v>0</v>
      </c>
      <c r="AE162" s="35">
        <v>0</v>
      </c>
      <c r="AF162" s="35">
        <v>0</v>
      </c>
      <c r="AG162" s="35">
        <v>0</v>
      </c>
      <c r="AH162" s="35">
        <v>0</v>
      </c>
      <c r="AI162" s="35">
        <v>0</v>
      </c>
      <c r="AJ162" s="35">
        <v>0</v>
      </c>
      <c r="AK162" s="35">
        <v>0</v>
      </c>
      <c r="AL162" s="35">
        <v>0</v>
      </c>
      <c r="AM162" s="35">
        <v>0</v>
      </c>
      <c r="AN162" s="35">
        <v>0</v>
      </c>
      <c r="AO162" s="35">
        <v>0</v>
      </c>
      <c r="AP162" s="35">
        <v>0</v>
      </c>
      <c r="AQ162" s="35">
        <v>0</v>
      </c>
      <c r="AR162" s="35">
        <v>0</v>
      </c>
      <c r="AS162" s="35">
        <v>0</v>
      </c>
      <c r="AT162" s="35">
        <v>6</v>
      </c>
      <c r="AU162" s="35">
        <v>2</v>
      </c>
      <c r="AV162" s="35">
        <v>46</v>
      </c>
      <c r="AW162" s="35">
        <v>19</v>
      </c>
      <c r="AX162" s="35">
        <v>19</v>
      </c>
      <c r="AY162" s="35">
        <v>220</v>
      </c>
      <c r="AZ162" s="35">
        <v>215</v>
      </c>
      <c r="BA162" s="35" t="s">
        <v>600</v>
      </c>
      <c r="BB162" s="35" t="s">
        <v>815</v>
      </c>
      <c r="BC162" s="67">
        <v>28</v>
      </c>
      <c r="BD162" s="35">
        <v>0</v>
      </c>
      <c r="BE162" s="35">
        <v>0</v>
      </c>
      <c r="BF162" s="35">
        <v>28</v>
      </c>
      <c r="BG162" s="35">
        <v>0</v>
      </c>
      <c r="BH162" s="35">
        <v>0</v>
      </c>
      <c r="BI162" s="35">
        <v>0</v>
      </c>
      <c r="BJ162" s="35">
        <v>0</v>
      </c>
      <c r="BK162" s="35">
        <v>0</v>
      </c>
      <c r="BL162" s="35">
        <v>0</v>
      </c>
      <c r="BM162" s="35">
        <v>3</v>
      </c>
      <c r="BN162" s="35">
        <v>0</v>
      </c>
      <c r="BO162" s="35">
        <v>6</v>
      </c>
      <c r="BP162" s="35">
        <v>2</v>
      </c>
      <c r="BQ162" s="35">
        <v>1</v>
      </c>
    </row>
    <row r="163" spans="1:69" x14ac:dyDescent="0.25">
      <c r="A163" s="35" t="s">
        <v>293</v>
      </c>
      <c r="B163" s="35" t="s">
        <v>1579</v>
      </c>
      <c r="C163" s="35">
        <v>97092709</v>
      </c>
      <c r="D163" s="35" t="s">
        <v>1580</v>
      </c>
      <c r="E163" s="35" t="s">
        <v>344</v>
      </c>
      <c r="F163" s="35" t="s">
        <v>7</v>
      </c>
      <c r="G163" s="67">
        <v>500</v>
      </c>
      <c r="H163" s="67">
        <v>-13.75</v>
      </c>
      <c r="I163" s="67">
        <v>486</v>
      </c>
      <c r="J163" s="35">
        <v>1</v>
      </c>
      <c r="K163" s="35">
        <v>5</v>
      </c>
      <c r="L163" s="35">
        <v>6</v>
      </c>
      <c r="M163" s="35">
        <v>0.16666666666666666</v>
      </c>
      <c r="N163" s="35">
        <v>0</v>
      </c>
      <c r="O163" s="35">
        <v>6</v>
      </c>
      <c r="P163" s="35">
        <v>6</v>
      </c>
      <c r="Q163" s="35">
        <v>0</v>
      </c>
      <c r="R163" s="35">
        <v>0</v>
      </c>
      <c r="S163" s="35">
        <v>0</v>
      </c>
      <c r="T163" s="35">
        <v>0</v>
      </c>
      <c r="U163" s="35">
        <v>0</v>
      </c>
      <c r="V163" s="35">
        <v>1</v>
      </c>
      <c r="W163" s="35">
        <v>4</v>
      </c>
      <c r="X163" s="35">
        <v>5</v>
      </c>
      <c r="Y163" s="35">
        <v>0.2</v>
      </c>
      <c r="Z163" s="35">
        <v>0</v>
      </c>
      <c r="AA163" s="35">
        <v>0</v>
      </c>
      <c r="AB163" s="35">
        <v>0</v>
      </c>
      <c r="AC163" s="35">
        <v>0</v>
      </c>
      <c r="AD163" s="35">
        <v>0</v>
      </c>
      <c r="AE163" s="35">
        <v>0</v>
      </c>
      <c r="AF163" s="35">
        <v>0</v>
      </c>
      <c r="AG163" s="35">
        <v>0</v>
      </c>
      <c r="AH163" s="35">
        <v>0</v>
      </c>
      <c r="AI163" s="35">
        <v>0</v>
      </c>
      <c r="AJ163" s="35">
        <v>0</v>
      </c>
      <c r="AK163" s="35">
        <v>0</v>
      </c>
      <c r="AL163" s="35">
        <v>0</v>
      </c>
      <c r="AM163" s="35">
        <v>0</v>
      </c>
      <c r="AN163" s="35">
        <v>0</v>
      </c>
      <c r="AO163" s="35">
        <v>0</v>
      </c>
      <c r="AP163" s="35">
        <v>0</v>
      </c>
      <c r="AQ163" s="35">
        <v>0</v>
      </c>
      <c r="AR163" s="35">
        <v>0</v>
      </c>
      <c r="AS163" s="35">
        <v>0</v>
      </c>
      <c r="AT163" s="35">
        <v>2</v>
      </c>
      <c r="AU163" s="35">
        <v>12</v>
      </c>
      <c r="AV163" s="35">
        <v>397</v>
      </c>
      <c r="AW163" s="35">
        <v>9</v>
      </c>
      <c r="AX163" s="35">
        <v>12</v>
      </c>
      <c r="AY163" s="35">
        <v>232</v>
      </c>
      <c r="AZ163" s="35">
        <v>252</v>
      </c>
      <c r="BA163" s="35" t="s">
        <v>312</v>
      </c>
      <c r="BB163" s="35" t="s">
        <v>1581</v>
      </c>
      <c r="BC163" s="67">
        <v>-13.75</v>
      </c>
      <c r="BD163" s="35">
        <v>-10.5</v>
      </c>
      <c r="BE163" s="35">
        <v>-7</v>
      </c>
      <c r="BF163" s="35">
        <v>0</v>
      </c>
      <c r="BG163" s="35">
        <v>3.75</v>
      </c>
      <c r="BH163" s="35">
        <v>0</v>
      </c>
      <c r="BI163" s="35">
        <v>0</v>
      </c>
      <c r="BJ163" s="35">
        <v>0</v>
      </c>
      <c r="BK163" s="35">
        <v>0</v>
      </c>
      <c r="BL163" s="35">
        <v>0</v>
      </c>
      <c r="BM163" s="35">
        <v>1</v>
      </c>
      <c r="BN163" s="35">
        <v>1</v>
      </c>
      <c r="BO163" s="35">
        <v>1</v>
      </c>
      <c r="BP163" s="35">
        <v>15</v>
      </c>
      <c r="BQ163" s="35">
        <v>0</v>
      </c>
    </row>
    <row r="164" spans="1:69" x14ac:dyDescent="0.25">
      <c r="A164" s="35" t="s">
        <v>293</v>
      </c>
      <c r="B164" s="35" t="s">
        <v>1582</v>
      </c>
      <c r="C164" s="35">
        <v>97094846</v>
      </c>
      <c r="D164" s="35" t="s">
        <v>1583</v>
      </c>
      <c r="E164" s="35" t="s">
        <v>298</v>
      </c>
      <c r="F164" s="35" t="s">
        <v>103</v>
      </c>
      <c r="G164" s="67">
        <v>500</v>
      </c>
      <c r="H164" s="67">
        <v>27</v>
      </c>
      <c r="I164" s="67">
        <v>527</v>
      </c>
      <c r="J164" s="35">
        <v>0</v>
      </c>
      <c r="K164" s="35">
        <v>0</v>
      </c>
      <c r="L164" s="35">
        <v>0</v>
      </c>
      <c r="M164" s="35">
        <v>0</v>
      </c>
      <c r="N164" s="35">
        <v>5</v>
      </c>
      <c r="O164" s="35">
        <v>1</v>
      </c>
      <c r="P164" s="35">
        <v>6</v>
      </c>
      <c r="Q164" s="35">
        <v>0.83333333333333337</v>
      </c>
      <c r="R164" s="35">
        <v>0</v>
      </c>
      <c r="S164" s="35">
        <v>0</v>
      </c>
      <c r="T164" s="35">
        <v>0</v>
      </c>
      <c r="U164" s="35">
        <v>0</v>
      </c>
      <c r="V164" s="35">
        <v>0</v>
      </c>
      <c r="W164" s="35">
        <v>0</v>
      </c>
      <c r="X164" s="35">
        <v>0</v>
      </c>
      <c r="Y164" s="35">
        <v>0</v>
      </c>
      <c r="Z164" s="35">
        <v>0</v>
      </c>
      <c r="AA164" s="35">
        <v>0</v>
      </c>
      <c r="AB164" s="35">
        <v>0</v>
      </c>
      <c r="AC164" s="35">
        <v>0</v>
      </c>
      <c r="AD164" s="35">
        <v>0</v>
      </c>
      <c r="AE164" s="35">
        <v>0</v>
      </c>
      <c r="AF164" s="35">
        <v>0</v>
      </c>
      <c r="AG164" s="35">
        <v>0</v>
      </c>
      <c r="AH164" s="35">
        <v>0</v>
      </c>
      <c r="AI164" s="35">
        <v>0</v>
      </c>
      <c r="AJ164" s="35">
        <v>0</v>
      </c>
      <c r="AK164" s="35">
        <v>0</v>
      </c>
      <c r="AL164" s="35">
        <v>0</v>
      </c>
      <c r="AM164" s="35">
        <v>0</v>
      </c>
      <c r="AN164" s="35">
        <v>0</v>
      </c>
      <c r="AO164" s="35">
        <v>0</v>
      </c>
      <c r="AP164" s="35">
        <v>0</v>
      </c>
      <c r="AQ164" s="35">
        <v>0</v>
      </c>
      <c r="AR164" s="35">
        <v>0</v>
      </c>
      <c r="AS164" s="35">
        <v>0</v>
      </c>
      <c r="AT164" s="35">
        <v>5</v>
      </c>
      <c r="AU164" s="35">
        <v>7</v>
      </c>
      <c r="AV164" s="35">
        <v>48</v>
      </c>
      <c r="AW164" s="35">
        <v>16</v>
      </c>
      <c r="AX164" s="35">
        <v>15</v>
      </c>
      <c r="AY164" s="35">
        <v>232</v>
      </c>
      <c r="AZ164" s="35">
        <v>224</v>
      </c>
      <c r="BA164" s="35" t="s">
        <v>719</v>
      </c>
      <c r="BB164" s="35" t="s">
        <v>1584</v>
      </c>
      <c r="BC164" s="67">
        <v>27</v>
      </c>
      <c r="BD164" s="35">
        <v>0</v>
      </c>
      <c r="BE164" s="35">
        <v>27</v>
      </c>
      <c r="BF164" s="35">
        <v>0</v>
      </c>
      <c r="BG164" s="35">
        <v>0</v>
      </c>
      <c r="BH164" s="35">
        <v>0</v>
      </c>
      <c r="BI164" s="35">
        <v>0</v>
      </c>
      <c r="BJ164" s="35">
        <v>0</v>
      </c>
      <c r="BK164" s="35">
        <v>0</v>
      </c>
      <c r="BL164" s="35">
        <v>0</v>
      </c>
      <c r="BM164" s="35">
        <v>5</v>
      </c>
      <c r="BN164" s="35">
        <v>1</v>
      </c>
      <c r="BO164" s="35">
        <v>4</v>
      </c>
      <c r="BP164" s="35">
        <v>1</v>
      </c>
      <c r="BQ164" s="35">
        <v>0</v>
      </c>
    </row>
    <row r="165" spans="1:69" x14ac:dyDescent="0.25">
      <c r="A165" s="35" t="s">
        <v>293</v>
      </c>
      <c r="B165" s="35" t="s">
        <v>192</v>
      </c>
      <c r="C165" s="35">
        <v>87462253</v>
      </c>
      <c r="D165" s="35" t="s">
        <v>191</v>
      </c>
      <c r="E165" s="35" t="s">
        <v>316</v>
      </c>
      <c r="F165" s="35" t="s">
        <v>188</v>
      </c>
      <c r="G165" s="67">
        <v>500</v>
      </c>
      <c r="H165" s="67">
        <v>0</v>
      </c>
      <c r="I165" s="67">
        <v>500</v>
      </c>
      <c r="J165" s="35">
        <v>0</v>
      </c>
      <c r="K165" s="35">
        <v>0</v>
      </c>
      <c r="L165" s="35">
        <v>0</v>
      </c>
      <c r="M165" s="35">
        <v>0</v>
      </c>
      <c r="N165" s="35">
        <v>0</v>
      </c>
      <c r="O165" s="35">
        <v>0</v>
      </c>
      <c r="P165" s="35">
        <v>0</v>
      </c>
      <c r="Q165" s="35">
        <v>0</v>
      </c>
      <c r="R165" s="35">
        <v>0</v>
      </c>
      <c r="S165" s="35">
        <v>0</v>
      </c>
      <c r="T165" s="35">
        <v>0</v>
      </c>
      <c r="U165" s="35">
        <v>0</v>
      </c>
      <c r="V165" s="35">
        <v>0</v>
      </c>
      <c r="W165" s="35">
        <v>0</v>
      </c>
      <c r="X165" s="35">
        <v>0</v>
      </c>
      <c r="Y165" s="35">
        <v>0</v>
      </c>
      <c r="Z165" s="35">
        <v>0</v>
      </c>
      <c r="AA165" s="35">
        <v>0</v>
      </c>
      <c r="AB165" s="35">
        <v>0</v>
      </c>
      <c r="AC165" s="35">
        <v>0</v>
      </c>
      <c r="AD165" s="35">
        <v>0</v>
      </c>
      <c r="AE165" s="35">
        <v>0</v>
      </c>
      <c r="AF165" s="35">
        <v>0</v>
      </c>
      <c r="AG165" s="35">
        <v>0</v>
      </c>
      <c r="AH165" s="35">
        <v>0</v>
      </c>
      <c r="AI165" s="35">
        <v>0</v>
      </c>
      <c r="AJ165" s="35">
        <v>0</v>
      </c>
      <c r="AK165" s="35">
        <v>0</v>
      </c>
      <c r="AL165" s="35">
        <v>0</v>
      </c>
      <c r="AM165" s="35">
        <v>0</v>
      </c>
      <c r="AN165" s="35">
        <v>0</v>
      </c>
      <c r="AO165" s="35">
        <v>0</v>
      </c>
      <c r="AP165" s="35">
        <v>0</v>
      </c>
      <c r="AQ165" s="35">
        <v>0</v>
      </c>
      <c r="AR165" s="35">
        <v>0</v>
      </c>
      <c r="AS165" s="35">
        <v>0</v>
      </c>
      <c r="AT165" s="35">
        <v>0</v>
      </c>
      <c r="AU165" s="35">
        <v>35</v>
      </c>
      <c r="AV165" s="35">
        <v>156</v>
      </c>
      <c r="AW165" s="35">
        <v>43</v>
      </c>
      <c r="AX165" s="35">
        <v>47</v>
      </c>
      <c r="AY165" s="35">
        <v>232</v>
      </c>
      <c r="AZ165" s="35">
        <v>252</v>
      </c>
      <c r="BA165" s="35" t="s">
        <v>1366</v>
      </c>
      <c r="BB165" s="35" t="s">
        <v>518</v>
      </c>
      <c r="BC165" s="67">
        <v>0</v>
      </c>
      <c r="BD165" s="35">
        <v>0</v>
      </c>
      <c r="BE165" s="35">
        <v>0</v>
      </c>
      <c r="BF165" s="35">
        <v>0</v>
      </c>
      <c r="BG165" s="35">
        <v>0</v>
      </c>
      <c r="BH165" s="35">
        <v>0</v>
      </c>
      <c r="BI165" s="35">
        <v>0</v>
      </c>
      <c r="BJ165" s="35">
        <v>0</v>
      </c>
      <c r="BK165" s="35">
        <v>0</v>
      </c>
      <c r="BL165" s="35">
        <v>0</v>
      </c>
      <c r="BM165" s="35">
        <v>0</v>
      </c>
      <c r="BN165" s="35">
        <v>0</v>
      </c>
      <c r="BO165" s="35">
        <v>0</v>
      </c>
      <c r="BP165" s="35">
        <v>0</v>
      </c>
      <c r="BQ165" s="35">
        <v>0</v>
      </c>
    </row>
    <row r="166" spans="1:69" x14ac:dyDescent="0.25">
      <c r="A166" s="35" t="s">
        <v>293</v>
      </c>
      <c r="B166" s="35" t="s">
        <v>168</v>
      </c>
      <c r="C166" s="35">
        <v>55342187</v>
      </c>
      <c r="D166" s="35" t="s">
        <v>167</v>
      </c>
      <c r="E166" s="35" t="s">
        <v>370</v>
      </c>
      <c r="F166" s="35" t="s">
        <v>155</v>
      </c>
      <c r="G166" s="67">
        <v>703</v>
      </c>
      <c r="H166" s="67">
        <v>-14.875</v>
      </c>
      <c r="I166" s="67">
        <v>688</v>
      </c>
      <c r="J166" s="35">
        <v>0</v>
      </c>
      <c r="K166" s="35">
        <v>0</v>
      </c>
      <c r="L166" s="35">
        <v>0</v>
      </c>
      <c r="M166" s="35">
        <v>0</v>
      </c>
      <c r="N166" s="35">
        <v>3</v>
      </c>
      <c r="O166" s="35">
        <v>6</v>
      </c>
      <c r="P166" s="35">
        <v>9</v>
      </c>
      <c r="Q166" s="35">
        <v>0.33333333333333331</v>
      </c>
      <c r="R166" s="35">
        <v>0</v>
      </c>
      <c r="S166" s="35">
        <v>0</v>
      </c>
      <c r="T166" s="35">
        <v>0</v>
      </c>
      <c r="U166" s="35">
        <v>0</v>
      </c>
      <c r="V166" s="35">
        <v>2</v>
      </c>
      <c r="W166" s="35">
        <v>2</v>
      </c>
      <c r="X166" s="35">
        <v>4</v>
      </c>
      <c r="Y166" s="35">
        <v>0.5</v>
      </c>
      <c r="Z166" s="35">
        <v>0</v>
      </c>
      <c r="AA166" s="35">
        <v>0</v>
      </c>
      <c r="AB166" s="35">
        <v>0</v>
      </c>
      <c r="AC166" s="35">
        <v>0</v>
      </c>
      <c r="AD166" s="35">
        <v>0</v>
      </c>
      <c r="AE166" s="35">
        <v>0</v>
      </c>
      <c r="AF166" s="35">
        <v>0</v>
      </c>
      <c r="AG166" s="35">
        <v>0</v>
      </c>
      <c r="AH166" s="35">
        <v>0</v>
      </c>
      <c r="AI166" s="35">
        <v>0</v>
      </c>
      <c r="AJ166" s="35">
        <v>0</v>
      </c>
      <c r="AK166" s="35">
        <v>0</v>
      </c>
      <c r="AL166" s="35">
        <v>0</v>
      </c>
      <c r="AM166" s="35">
        <v>0</v>
      </c>
      <c r="AN166" s="35">
        <v>0</v>
      </c>
      <c r="AO166" s="35">
        <v>0</v>
      </c>
      <c r="AP166" s="35">
        <v>0</v>
      </c>
      <c r="AQ166" s="35">
        <v>0</v>
      </c>
      <c r="AR166" s="35">
        <v>0</v>
      </c>
      <c r="AS166" s="35">
        <v>0</v>
      </c>
      <c r="AT166" s="35">
        <v>5</v>
      </c>
      <c r="AU166" s="35">
        <v>44</v>
      </c>
      <c r="AV166" s="35">
        <v>400</v>
      </c>
      <c r="AW166" s="35">
        <v>12</v>
      </c>
      <c r="AX166" s="35">
        <v>13</v>
      </c>
      <c r="AY166" s="35">
        <v>156</v>
      </c>
      <c r="AZ166" s="35">
        <v>165</v>
      </c>
      <c r="BA166" s="35" t="s">
        <v>1022</v>
      </c>
      <c r="BB166" s="35" t="s">
        <v>492</v>
      </c>
      <c r="BC166" s="67">
        <v>-14.875</v>
      </c>
      <c r="BD166" s="35">
        <v>0</v>
      </c>
      <c r="BE166" s="35">
        <v>-10.5</v>
      </c>
      <c r="BF166" s="35">
        <v>0</v>
      </c>
      <c r="BG166" s="35">
        <v>-4.375</v>
      </c>
      <c r="BH166" s="35">
        <v>0</v>
      </c>
      <c r="BI166" s="35">
        <v>0</v>
      </c>
      <c r="BJ166" s="35">
        <v>0</v>
      </c>
      <c r="BK166" s="35">
        <v>0</v>
      </c>
      <c r="BL166" s="35">
        <v>0</v>
      </c>
      <c r="BM166" s="35">
        <v>2</v>
      </c>
      <c r="BN166" s="35">
        <v>0</v>
      </c>
      <c r="BO166" s="35">
        <v>5</v>
      </c>
      <c r="BP166" s="35">
        <v>7</v>
      </c>
      <c r="BQ166" s="35">
        <v>1</v>
      </c>
    </row>
    <row r="167" spans="1:69" x14ac:dyDescent="0.25">
      <c r="A167" s="35" t="s">
        <v>293</v>
      </c>
      <c r="B167" s="35" t="s">
        <v>1040</v>
      </c>
      <c r="C167" s="35">
        <v>97086263</v>
      </c>
      <c r="D167" s="35" t="s">
        <v>1041</v>
      </c>
      <c r="E167" s="35" t="s">
        <v>1042</v>
      </c>
      <c r="F167" s="35" t="s">
        <v>35</v>
      </c>
      <c r="G167" s="67">
        <v>801</v>
      </c>
      <c r="H167" s="67">
        <v>3.5</v>
      </c>
      <c r="I167" s="67">
        <v>805</v>
      </c>
      <c r="J167" s="35">
        <v>2</v>
      </c>
      <c r="K167" s="35">
        <v>0</v>
      </c>
      <c r="L167" s="35">
        <v>2</v>
      </c>
      <c r="M167" s="35">
        <v>1</v>
      </c>
      <c r="N167" s="35">
        <v>0</v>
      </c>
      <c r="O167" s="35">
        <v>0</v>
      </c>
      <c r="P167" s="35">
        <v>0</v>
      </c>
      <c r="Q167" s="35">
        <v>0</v>
      </c>
      <c r="R167" s="35">
        <v>0</v>
      </c>
      <c r="S167" s="35">
        <v>0</v>
      </c>
      <c r="T167" s="35">
        <v>0</v>
      </c>
      <c r="U167" s="35">
        <v>0</v>
      </c>
      <c r="V167" s="35">
        <v>3</v>
      </c>
      <c r="W167" s="35">
        <v>1</v>
      </c>
      <c r="X167" s="35">
        <v>4</v>
      </c>
      <c r="Y167" s="35">
        <v>0.75</v>
      </c>
      <c r="Z167" s="35">
        <v>0</v>
      </c>
      <c r="AA167" s="35">
        <v>0</v>
      </c>
      <c r="AB167" s="35">
        <v>0</v>
      </c>
      <c r="AC167" s="35">
        <v>0</v>
      </c>
      <c r="AD167" s="35">
        <v>0</v>
      </c>
      <c r="AE167" s="35">
        <v>0</v>
      </c>
      <c r="AF167" s="35">
        <v>0</v>
      </c>
      <c r="AG167" s="35">
        <v>0</v>
      </c>
      <c r="AH167" s="35">
        <v>0</v>
      </c>
      <c r="AI167" s="35">
        <v>0</v>
      </c>
      <c r="AJ167" s="35">
        <v>0</v>
      </c>
      <c r="AK167" s="35">
        <v>0</v>
      </c>
      <c r="AL167" s="35">
        <v>0</v>
      </c>
      <c r="AM167" s="35">
        <v>0</v>
      </c>
      <c r="AN167" s="35">
        <v>0</v>
      </c>
      <c r="AO167" s="35">
        <v>0</v>
      </c>
      <c r="AP167" s="35">
        <v>0</v>
      </c>
      <c r="AQ167" s="35">
        <v>0</v>
      </c>
      <c r="AR167" s="35">
        <v>0</v>
      </c>
      <c r="AS167" s="35">
        <v>0</v>
      </c>
      <c r="AT167" s="35">
        <v>5</v>
      </c>
      <c r="AU167" s="35">
        <v>6</v>
      </c>
      <c r="AV167" s="35">
        <v>129</v>
      </c>
      <c r="AW167" s="35">
        <v>4</v>
      </c>
      <c r="AX167" s="35">
        <v>4</v>
      </c>
      <c r="AY167" s="35">
        <v>123</v>
      </c>
      <c r="AZ167" s="35">
        <v>127</v>
      </c>
      <c r="BA167" s="35" t="s">
        <v>1330</v>
      </c>
      <c r="BB167" s="35" t="s">
        <v>1043</v>
      </c>
      <c r="BC167" s="67">
        <v>3.5</v>
      </c>
      <c r="BD167" s="35">
        <v>6</v>
      </c>
      <c r="BE167" s="35">
        <v>0</v>
      </c>
      <c r="BF167" s="35">
        <v>0</v>
      </c>
      <c r="BG167" s="35">
        <v>-2.5</v>
      </c>
      <c r="BH167" s="35">
        <v>0</v>
      </c>
      <c r="BI167" s="35">
        <v>0</v>
      </c>
      <c r="BJ167" s="35">
        <v>0</v>
      </c>
      <c r="BK167" s="35">
        <v>0</v>
      </c>
      <c r="BL167" s="35">
        <v>0</v>
      </c>
      <c r="BM167" s="35">
        <v>5</v>
      </c>
      <c r="BN167" s="35">
        <v>0</v>
      </c>
      <c r="BO167" s="35">
        <v>5</v>
      </c>
      <c r="BP167" s="35">
        <v>0</v>
      </c>
      <c r="BQ167" s="35">
        <v>1</v>
      </c>
    </row>
    <row r="168" spans="1:69" x14ac:dyDescent="0.25">
      <c r="A168" s="35" t="s">
        <v>293</v>
      </c>
      <c r="B168" s="35" t="s">
        <v>1585</v>
      </c>
      <c r="C168" s="35">
        <v>97092939</v>
      </c>
      <c r="D168" s="35" t="s">
        <v>1586</v>
      </c>
      <c r="E168" s="35" t="s">
        <v>1587</v>
      </c>
      <c r="F168" s="35" t="s">
        <v>35</v>
      </c>
      <c r="G168" s="67">
        <v>500</v>
      </c>
      <c r="H168" s="67">
        <v>0</v>
      </c>
      <c r="I168" s="67">
        <v>500</v>
      </c>
      <c r="J168" s="35">
        <v>0</v>
      </c>
      <c r="K168" s="35">
        <v>0</v>
      </c>
      <c r="L168" s="35">
        <v>0</v>
      </c>
      <c r="M168" s="35">
        <v>0</v>
      </c>
      <c r="N168" s="35">
        <v>0</v>
      </c>
      <c r="O168" s="35">
        <v>0</v>
      </c>
      <c r="P168" s="35">
        <v>0</v>
      </c>
      <c r="Q168" s="35">
        <v>0</v>
      </c>
      <c r="R168" s="35">
        <v>0</v>
      </c>
      <c r="S168" s="35">
        <v>0</v>
      </c>
      <c r="T168" s="35">
        <v>0</v>
      </c>
      <c r="U168" s="35">
        <v>0</v>
      </c>
      <c r="V168" s="35">
        <v>0</v>
      </c>
      <c r="W168" s="35">
        <v>0</v>
      </c>
      <c r="X168" s="35">
        <v>0</v>
      </c>
      <c r="Y168" s="35">
        <v>0</v>
      </c>
      <c r="Z168" s="35">
        <v>0</v>
      </c>
      <c r="AA168" s="35">
        <v>0</v>
      </c>
      <c r="AB168" s="35">
        <v>0</v>
      </c>
      <c r="AC168" s="35">
        <v>0</v>
      </c>
      <c r="AD168" s="35">
        <v>0</v>
      </c>
      <c r="AE168" s="35">
        <v>0</v>
      </c>
      <c r="AF168" s="35">
        <v>0</v>
      </c>
      <c r="AG168" s="35">
        <v>0</v>
      </c>
      <c r="AH168" s="35">
        <v>0</v>
      </c>
      <c r="AI168" s="35">
        <v>0</v>
      </c>
      <c r="AJ168" s="35">
        <v>0</v>
      </c>
      <c r="AK168" s="35">
        <v>0</v>
      </c>
      <c r="AL168" s="35">
        <v>0</v>
      </c>
      <c r="AM168" s="35">
        <v>0</v>
      </c>
      <c r="AN168" s="35">
        <v>0</v>
      </c>
      <c r="AO168" s="35">
        <v>0</v>
      </c>
      <c r="AP168" s="35">
        <v>0</v>
      </c>
      <c r="AQ168" s="35">
        <v>0</v>
      </c>
      <c r="AR168" s="35">
        <v>0</v>
      </c>
      <c r="AS168" s="35">
        <v>0</v>
      </c>
      <c r="AT168" s="35">
        <v>0</v>
      </c>
      <c r="AU168" s="35">
        <v>7</v>
      </c>
      <c r="AV168" s="35">
        <v>156</v>
      </c>
      <c r="AW168" s="35">
        <v>11</v>
      </c>
      <c r="AX168" s="35">
        <v>11</v>
      </c>
      <c r="AY168" s="35">
        <v>232</v>
      </c>
      <c r="AZ168" s="35">
        <v>252</v>
      </c>
      <c r="BA168" s="35" t="s">
        <v>1299</v>
      </c>
      <c r="BB168" s="35" t="s">
        <v>1588</v>
      </c>
      <c r="BC168" s="67">
        <v>0</v>
      </c>
      <c r="BD168" s="35">
        <v>0</v>
      </c>
      <c r="BE168" s="35">
        <v>0</v>
      </c>
      <c r="BF168" s="35">
        <v>0</v>
      </c>
      <c r="BG168" s="35">
        <v>0</v>
      </c>
      <c r="BH168" s="35">
        <v>0</v>
      </c>
      <c r="BI168" s="35">
        <v>0</v>
      </c>
      <c r="BJ168" s="35">
        <v>0</v>
      </c>
      <c r="BK168" s="35">
        <v>0</v>
      </c>
      <c r="BL168" s="35">
        <v>0</v>
      </c>
      <c r="BM168" s="35">
        <v>0</v>
      </c>
      <c r="BN168" s="35">
        <v>0</v>
      </c>
      <c r="BO168" s="35">
        <v>0</v>
      </c>
      <c r="BP168" s="35">
        <v>0</v>
      </c>
      <c r="BQ168" s="35">
        <v>0</v>
      </c>
    </row>
    <row r="169" spans="1:69" x14ac:dyDescent="0.25">
      <c r="A169" s="35" t="s">
        <v>293</v>
      </c>
      <c r="B169" s="35" t="s">
        <v>1589</v>
      </c>
      <c r="C169" s="35">
        <v>97074503</v>
      </c>
      <c r="D169" s="35" t="s">
        <v>1590</v>
      </c>
      <c r="E169" s="35" t="s">
        <v>1591</v>
      </c>
      <c r="F169" s="35" t="s">
        <v>103</v>
      </c>
      <c r="G169" s="67">
        <v>500</v>
      </c>
      <c r="H169" s="67">
        <v>-10</v>
      </c>
      <c r="I169" s="67">
        <v>490</v>
      </c>
      <c r="J169" s="35">
        <v>0</v>
      </c>
      <c r="K169" s="35">
        <v>0</v>
      </c>
      <c r="L169" s="35">
        <v>0</v>
      </c>
      <c r="M169" s="35">
        <v>0</v>
      </c>
      <c r="N169" s="35">
        <v>0</v>
      </c>
      <c r="O169" s="35">
        <v>0</v>
      </c>
      <c r="P169" s="35">
        <v>0</v>
      </c>
      <c r="Q169" s="35">
        <v>0</v>
      </c>
      <c r="R169" s="35">
        <v>0</v>
      </c>
      <c r="S169" s="35">
        <v>2</v>
      </c>
      <c r="T169" s="35">
        <v>2</v>
      </c>
      <c r="U169" s="35">
        <v>0</v>
      </c>
      <c r="V169" s="35">
        <v>0</v>
      </c>
      <c r="W169" s="35">
        <v>0</v>
      </c>
      <c r="X169" s="35">
        <v>0</v>
      </c>
      <c r="Y169" s="35">
        <v>0</v>
      </c>
      <c r="Z169" s="35">
        <v>0</v>
      </c>
      <c r="AA169" s="35">
        <v>0</v>
      </c>
      <c r="AB169" s="35">
        <v>0</v>
      </c>
      <c r="AC169" s="35">
        <v>0</v>
      </c>
      <c r="AD169" s="35">
        <v>0</v>
      </c>
      <c r="AE169" s="35">
        <v>0</v>
      </c>
      <c r="AF169" s="35">
        <v>0</v>
      </c>
      <c r="AG169" s="35">
        <v>0</v>
      </c>
      <c r="AH169" s="35">
        <v>0</v>
      </c>
      <c r="AI169" s="35">
        <v>0</v>
      </c>
      <c r="AJ169" s="35">
        <v>0</v>
      </c>
      <c r="AK169" s="35">
        <v>0</v>
      </c>
      <c r="AL169" s="35">
        <v>0</v>
      </c>
      <c r="AM169" s="35">
        <v>0</v>
      </c>
      <c r="AN169" s="35">
        <v>0</v>
      </c>
      <c r="AO169" s="35">
        <v>0</v>
      </c>
      <c r="AP169" s="35">
        <v>0</v>
      </c>
      <c r="AQ169" s="35">
        <v>0</v>
      </c>
      <c r="AR169" s="35">
        <v>0</v>
      </c>
      <c r="AS169" s="35">
        <v>0</v>
      </c>
      <c r="AT169" s="35">
        <v>0</v>
      </c>
      <c r="AU169" s="35">
        <v>38</v>
      </c>
      <c r="AV169" s="35">
        <v>372</v>
      </c>
      <c r="AW169" s="35">
        <v>16</v>
      </c>
      <c r="AX169" s="35">
        <v>39</v>
      </c>
      <c r="AY169" s="35">
        <v>232</v>
      </c>
      <c r="AZ169" s="35">
        <v>252</v>
      </c>
      <c r="BA169" s="35" t="s">
        <v>1592</v>
      </c>
      <c r="BB169" s="35" t="s">
        <v>1593</v>
      </c>
      <c r="BC169" s="67">
        <v>-10</v>
      </c>
      <c r="BD169" s="35">
        <v>0</v>
      </c>
      <c r="BE169" s="35">
        <v>0</v>
      </c>
      <c r="BF169" s="35">
        <v>-10</v>
      </c>
      <c r="BG169" s="35">
        <v>0</v>
      </c>
      <c r="BH169" s="35">
        <v>0</v>
      </c>
      <c r="BI169" s="35">
        <v>0</v>
      </c>
      <c r="BJ169" s="35">
        <v>0</v>
      </c>
      <c r="BK169" s="35">
        <v>0</v>
      </c>
      <c r="BL169" s="35">
        <v>0</v>
      </c>
      <c r="BM169" s="35">
        <v>0</v>
      </c>
      <c r="BN169" s="35">
        <v>0</v>
      </c>
      <c r="BO169" s="35">
        <v>0</v>
      </c>
      <c r="BP169" s="35">
        <v>2</v>
      </c>
      <c r="BQ169" s="35">
        <v>0</v>
      </c>
    </row>
    <row r="170" spans="1:69" x14ac:dyDescent="0.25">
      <c r="A170" s="35" t="s">
        <v>293</v>
      </c>
      <c r="B170" s="35" t="s">
        <v>1594</v>
      </c>
      <c r="C170" s="35">
        <v>97078967</v>
      </c>
      <c r="D170" s="35" t="s">
        <v>1590</v>
      </c>
      <c r="E170" s="35" t="s">
        <v>848</v>
      </c>
      <c r="F170" s="35" t="s">
        <v>103</v>
      </c>
      <c r="G170" s="67">
        <v>500</v>
      </c>
      <c r="H170" s="67">
        <v>1</v>
      </c>
      <c r="I170" s="67">
        <v>501</v>
      </c>
      <c r="J170" s="35">
        <v>0</v>
      </c>
      <c r="K170" s="35">
        <v>0</v>
      </c>
      <c r="L170" s="35">
        <v>0</v>
      </c>
      <c r="M170" s="35">
        <v>0</v>
      </c>
      <c r="N170" s="35">
        <v>0</v>
      </c>
      <c r="O170" s="35">
        <v>0</v>
      </c>
      <c r="P170" s="35">
        <v>0</v>
      </c>
      <c r="Q170" s="35">
        <v>0</v>
      </c>
      <c r="R170" s="35">
        <v>1</v>
      </c>
      <c r="S170" s="35">
        <v>1</v>
      </c>
      <c r="T170" s="35">
        <v>2</v>
      </c>
      <c r="U170" s="35">
        <v>0.5</v>
      </c>
      <c r="V170" s="35">
        <v>0</v>
      </c>
      <c r="W170" s="35">
        <v>0</v>
      </c>
      <c r="X170" s="35">
        <v>0</v>
      </c>
      <c r="Y170" s="35">
        <v>0</v>
      </c>
      <c r="Z170" s="35">
        <v>0</v>
      </c>
      <c r="AA170" s="35">
        <v>0</v>
      </c>
      <c r="AB170" s="35">
        <v>0</v>
      </c>
      <c r="AC170" s="35">
        <v>0</v>
      </c>
      <c r="AD170" s="35">
        <v>0</v>
      </c>
      <c r="AE170" s="35">
        <v>0</v>
      </c>
      <c r="AF170" s="35">
        <v>0</v>
      </c>
      <c r="AG170" s="35">
        <v>0</v>
      </c>
      <c r="AH170" s="35">
        <v>0</v>
      </c>
      <c r="AI170" s="35">
        <v>0</v>
      </c>
      <c r="AJ170" s="35">
        <v>0</v>
      </c>
      <c r="AK170" s="35">
        <v>0</v>
      </c>
      <c r="AL170" s="35">
        <v>0</v>
      </c>
      <c r="AM170" s="35">
        <v>0</v>
      </c>
      <c r="AN170" s="35">
        <v>0</v>
      </c>
      <c r="AO170" s="35">
        <v>0</v>
      </c>
      <c r="AP170" s="35">
        <v>0</v>
      </c>
      <c r="AQ170" s="35">
        <v>0</v>
      </c>
      <c r="AR170" s="35">
        <v>0</v>
      </c>
      <c r="AS170" s="35">
        <v>0</v>
      </c>
      <c r="AT170" s="35">
        <v>1</v>
      </c>
      <c r="AU170" s="35">
        <v>14</v>
      </c>
      <c r="AV170" s="35">
        <v>145</v>
      </c>
      <c r="AW170" s="35">
        <v>16</v>
      </c>
      <c r="AX170" s="35">
        <v>20</v>
      </c>
      <c r="AY170" s="35">
        <v>232</v>
      </c>
      <c r="AZ170" s="35">
        <v>248</v>
      </c>
      <c r="BA170" s="35" t="s">
        <v>1368</v>
      </c>
      <c r="BB170" s="35" t="s">
        <v>1595</v>
      </c>
      <c r="BC170" s="67">
        <v>1</v>
      </c>
      <c r="BD170" s="35">
        <v>0</v>
      </c>
      <c r="BE170" s="35">
        <v>0</v>
      </c>
      <c r="BF170" s="35">
        <v>1</v>
      </c>
      <c r="BG170" s="35">
        <v>0</v>
      </c>
      <c r="BH170" s="35">
        <v>0</v>
      </c>
      <c r="BI170" s="35">
        <v>0</v>
      </c>
      <c r="BJ170" s="35">
        <v>0</v>
      </c>
      <c r="BK170" s="35">
        <v>0</v>
      </c>
      <c r="BL170" s="35">
        <v>0</v>
      </c>
      <c r="BM170" s="35">
        <v>1</v>
      </c>
      <c r="BN170" s="35">
        <v>0</v>
      </c>
      <c r="BO170" s="35">
        <v>1</v>
      </c>
      <c r="BP170" s="35">
        <v>1</v>
      </c>
      <c r="BQ170" s="35">
        <v>0</v>
      </c>
    </row>
    <row r="171" spans="1:69" x14ac:dyDescent="0.25">
      <c r="A171" s="35" t="s">
        <v>293</v>
      </c>
      <c r="B171" s="35" t="s">
        <v>1596</v>
      </c>
      <c r="C171" s="35">
        <v>87431091</v>
      </c>
      <c r="D171" s="35" t="s">
        <v>1597</v>
      </c>
      <c r="E171" s="35" t="s">
        <v>1598</v>
      </c>
      <c r="F171" s="35" t="s">
        <v>188</v>
      </c>
      <c r="G171" s="67">
        <v>500</v>
      </c>
      <c r="H171" s="67">
        <v>0</v>
      </c>
      <c r="I171" s="67">
        <v>500</v>
      </c>
      <c r="J171" s="35">
        <v>0</v>
      </c>
      <c r="K171" s="35">
        <v>0</v>
      </c>
      <c r="L171" s="35">
        <v>0</v>
      </c>
      <c r="M171" s="35">
        <v>0</v>
      </c>
      <c r="N171" s="35">
        <v>0</v>
      </c>
      <c r="O171" s="35">
        <v>0</v>
      </c>
      <c r="P171" s="35">
        <v>0</v>
      </c>
      <c r="Q171" s="35">
        <v>0</v>
      </c>
      <c r="R171" s="35">
        <v>0</v>
      </c>
      <c r="S171" s="35">
        <v>0</v>
      </c>
      <c r="T171" s="35">
        <v>0</v>
      </c>
      <c r="U171" s="35">
        <v>0</v>
      </c>
      <c r="V171" s="35">
        <v>0</v>
      </c>
      <c r="W171" s="35">
        <v>0</v>
      </c>
      <c r="X171" s="35">
        <v>0</v>
      </c>
      <c r="Y171" s="35">
        <v>0</v>
      </c>
      <c r="Z171" s="35">
        <v>0</v>
      </c>
      <c r="AA171" s="35">
        <v>0</v>
      </c>
      <c r="AB171" s="35">
        <v>0</v>
      </c>
      <c r="AC171" s="35">
        <v>0</v>
      </c>
      <c r="AD171" s="35">
        <v>0</v>
      </c>
      <c r="AE171" s="35">
        <v>0</v>
      </c>
      <c r="AF171" s="35">
        <v>0</v>
      </c>
      <c r="AG171" s="35">
        <v>0</v>
      </c>
      <c r="AH171" s="35">
        <v>0</v>
      </c>
      <c r="AI171" s="35">
        <v>0</v>
      </c>
      <c r="AJ171" s="35">
        <v>0</v>
      </c>
      <c r="AK171" s="35">
        <v>0</v>
      </c>
      <c r="AL171" s="35">
        <v>0</v>
      </c>
      <c r="AM171" s="35">
        <v>0</v>
      </c>
      <c r="AN171" s="35">
        <v>0</v>
      </c>
      <c r="AO171" s="35">
        <v>0</v>
      </c>
      <c r="AP171" s="35">
        <v>0</v>
      </c>
      <c r="AQ171" s="35">
        <v>0</v>
      </c>
      <c r="AR171" s="35">
        <v>0</v>
      </c>
      <c r="AS171" s="35">
        <v>0</v>
      </c>
      <c r="AT171" s="35">
        <v>0</v>
      </c>
      <c r="AU171" s="35">
        <v>35</v>
      </c>
      <c r="AV171" s="35">
        <v>156</v>
      </c>
      <c r="AW171" s="35">
        <v>43</v>
      </c>
      <c r="AX171" s="35">
        <v>47</v>
      </c>
      <c r="AY171" s="35">
        <v>232</v>
      </c>
      <c r="AZ171" s="35">
        <v>252</v>
      </c>
      <c r="BA171" s="35" t="s">
        <v>1366</v>
      </c>
      <c r="BB171" s="35" t="s">
        <v>1599</v>
      </c>
      <c r="BC171" s="67">
        <v>0</v>
      </c>
      <c r="BD171" s="35">
        <v>0</v>
      </c>
      <c r="BE171" s="35">
        <v>0</v>
      </c>
      <c r="BF171" s="35">
        <v>0</v>
      </c>
      <c r="BG171" s="35">
        <v>0</v>
      </c>
      <c r="BH171" s="35">
        <v>0</v>
      </c>
      <c r="BI171" s="35">
        <v>0</v>
      </c>
      <c r="BJ171" s="35">
        <v>0</v>
      </c>
      <c r="BK171" s="35">
        <v>0</v>
      </c>
      <c r="BL171" s="35">
        <v>0</v>
      </c>
      <c r="BM171" s="35">
        <v>0</v>
      </c>
      <c r="BN171" s="35">
        <v>0</v>
      </c>
      <c r="BO171" s="35">
        <v>0</v>
      </c>
      <c r="BP171" s="35">
        <v>0</v>
      </c>
      <c r="BQ171" s="35">
        <v>0</v>
      </c>
    </row>
    <row r="172" spans="1:69" x14ac:dyDescent="0.25">
      <c r="A172" s="35" t="s">
        <v>293</v>
      </c>
      <c r="B172" s="35" t="s">
        <v>1314</v>
      </c>
      <c r="C172" s="35">
        <v>97071963</v>
      </c>
      <c r="D172" s="35" t="s">
        <v>1044</v>
      </c>
      <c r="E172" s="35" t="s">
        <v>1045</v>
      </c>
      <c r="F172" s="35" t="s">
        <v>241</v>
      </c>
      <c r="G172" s="67">
        <v>500</v>
      </c>
      <c r="H172" s="67">
        <v>0</v>
      </c>
      <c r="I172" s="67">
        <v>500</v>
      </c>
      <c r="J172" s="35">
        <v>0</v>
      </c>
      <c r="K172" s="35">
        <v>0</v>
      </c>
      <c r="L172" s="35">
        <v>0</v>
      </c>
      <c r="M172" s="35">
        <v>0</v>
      </c>
      <c r="N172" s="35">
        <v>0</v>
      </c>
      <c r="O172" s="35">
        <v>0</v>
      </c>
      <c r="P172" s="35">
        <v>0</v>
      </c>
      <c r="Q172" s="35">
        <v>0</v>
      </c>
      <c r="R172" s="35">
        <v>0</v>
      </c>
      <c r="S172" s="35">
        <v>0</v>
      </c>
      <c r="T172" s="35">
        <v>0</v>
      </c>
      <c r="U172" s="35">
        <v>0</v>
      </c>
      <c r="V172" s="35">
        <v>0</v>
      </c>
      <c r="W172" s="35">
        <v>0</v>
      </c>
      <c r="X172" s="35">
        <v>0</v>
      </c>
      <c r="Y172" s="35">
        <v>0</v>
      </c>
      <c r="Z172" s="35">
        <v>0</v>
      </c>
      <c r="AA172" s="35">
        <v>0</v>
      </c>
      <c r="AB172" s="35">
        <v>0</v>
      </c>
      <c r="AC172" s="35">
        <v>0</v>
      </c>
      <c r="AD172" s="35">
        <v>0</v>
      </c>
      <c r="AE172" s="35">
        <v>0</v>
      </c>
      <c r="AF172" s="35">
        <v>0</v>
      </c>
      <c r="AG172" s="35">
        <v>0</v>
      </c>
      <c r="AH172" s="35">
        <v>0</v>
      </c>
      <c r="AI172" s="35">
        <v>0</v>
      </c>
      <c r="AJ172" s="35">
        <v>0</v>
      </c>
      <c r="AK172" s="35">
        <v>0</v>
      </c>
      <c r="AL172" s="35">
        <v>0</v>
      </c>
      <c r="AM172" s="35">
        <v>0</v>
      </c>
      <c r="AN172" s="35">
        <v>0</v>
      </c>
      <c r="AO172" s="35">
        <v>0</v>
      </c>
      <c r="AP172" s="35">
        <v>0</v>
      </c>
      <c r="AQ172" s="35">
        <v>0</v>
      </c>
      <c r="AR172" s="35">
        <v>0</v>
      </c>
      <c r="AS172" s="35">
        <v>0</v>
      </c>
      <c r="AT172" s="35">
        <v>0</v>
      </c>
      <c r="AU172" s="35">
        <v>2</v>
      </c>
      <c r="AV172" s="35">
        <v>156</v>
      </c>
      <c r="AW172" s="35">
        <v>2</v>
      </c>
      <c r="AX172" s="35">
        <v>2</v>
      </c>
      <c r="AY172" s="35">
        <v>232</v>
      </c>
      <c r="AZ172" s="35">
        <v>252</v>
      </c>
      <c r="BA172" s="35" t="s">
        <v>1414</v>
      </c>
      <c r="BB172" s="35" t="s">
        <v>1046</v>
      </c>
      <c r="BC172" s="67">
        <v>0</v>
      </c>
      <c r="BD172" s="35">
        <v>0</v>
      </c>
      <c r="BE172" s="35">
        <v>0</v>
      </c>
      <c r="BF172" s="35">
        <v>0</v>
      </c>
      <c r="BG172" s="35">
        <v>0</v>
      </c>
      <c r="BH172" s="35">
        <v>0</v>
      </c>
      <c r="BI172" s="35">
        <v>0</v>
      </c>
      <c r="BJ172" s="35">
        <v>0</v>
      </c>
      <c r="BK172" s="35">
        <v>0</v>
      </c>
      <c r="BL172" s="35">
        <v>0</v>
      </c>
      <c r="BM172" s="35">
        <v>0</v>
      </c>
      <c r="BN172" s="35">
        <v>0</v>
      </c>
      <c r="BO172" s="35">
        <v>0</v>
      </c>
      <c r="BP172" s="35">
        <v>0</v>
      </c>
      <c r="BQ172" s="35">
        <v>0</v>
      </c>
    </row>
    <row r="173" spans="1:69" x14ac:dyDescent="0.25">
      <c r="A173" s="35" t="s">
        <v>293</v>
      </c>
      <c r="B173" s="35" t="s">
        <v>118</v>
      </c>
      <c r="C173" s="35">
        <v>47346504</v>
      </c>
      <c r="D173" s="35" t="s">
        <v>117</v>
      </c>
      <c r="E173" s="35" t="s">
        <v>322</v>
      </c>
      <c r="F173" s="35" t="s">
        <v>114</v>
      </c>
      <c r="G173" s="67">
        <v>613</v>
      </c>
      <c r="H173" s="67">
        <v>3</v>
      </c>
      <c r="I173" s="67">
        <v>616</v>
      </c>
      <c r="J173" s="35">
        <v>0</v>
      </c>
      <c r="K173" s="35">
        <v>0</v>
      </c>
      <c r="L173" s="35">
        <v>0</v>
      </c>
      <c r="M173" s="35">
        <v>0</v>
      </c>
      <c r="N173" s="35">
        <v>2</v>
      </c>
      <c r="O173" s="35">
        <v>4</v>
      </c>
      <c r="P173" s="35">
        <v>6</v>
      </c>
      <c r="Q173" s="35">
        <v>0.33333333333333331</v>
      </c>
      <c r="R173" s="35">
        <v>0</v>
      </c>
      <c r="S173" s="35">
        <v>0</v>
      </c>
      <c r="T173" s="35">
        <v>0</v>
      </c>
      <c r="U173" s="35">
        <v>0</v>
      </c>
      <c r="V173" s="35">
        <v>0</v>
      </c>
      <c r="W173" s="35">
        <v>0</v>
      </c>
      <c r="X173" s="35">
        <v>0</v>
      </c>
      <c r="Y173" s="35">
        <v>0</v>
      </c>
      <c r="Z173" s="35">
        <v>0</v>
      </c>
      <c r="AA173" s="35">
        <v>0</v>
      </c>
      <c r="AB173" s="35">
        <v>0</v>
      </c>
      <c r="AC173" s="35">
        <v>0</v>
      </c>
      <c r="AD173" s="35">
        <v>0</v>
      </c>
      <c r="AE173" s="35">
        <v>0</v>
      </c>
      <c r="AF173" s="35">
        <v>0</v>
      </c>
      <c r="AG173" s="35">
        <v>0</v>
      </c>
      <c r="AH173" s="35">
        <v>0</v>
      </c>
      <c r="AI173" s="35">
        <v>0</v>
      </c>
      <c r="AJ173" s="35">
        <v>0</v>
      </c>
      <c r="AK173" s="35">
        <v>0</v>
      </c>
      <c r="AL173" s="35">
        <v>0</v>
      </c>
      <c r="AM173" s="35">
        <v>0</v>
      </c>
      <c r="AN173" s="35">
        <v>0</v>
      </c>
      <c r="AO173" s="35">
        <v>0</v>
      </c>
      <c r="AP173" s="35">
        <v>0</v>
      </c>
      <c r="AQ173" s="35">
        <v>0</v>
      </c>
      <c r="AR173" s="35">
        <v>0</v>
      </c>
      <c r="AS173" s="35">
        <v>0</v>
      </c>
      <c r="AT173" s="35">
        <v>2</v>
      </c>
      <c r="AU173" s="35">
        <v>1</v>
      </c>
      <c r="AV173" s="35">
        <v>134</v>
      </c>
      <c r="AW173" s="35">
        <v>4</v>
      </c>
      <c r="AX173" s="35">
        <v>4</v>
      </c>
      <c r="AY173" s="35">
        <v>181</v>
      </c>
      <c r="AZ173" s="35">
        <v>187</v>
      </c>
      <c r="BA173" s="35" t="s">
        <v>444</v>
      </c>
      <c r="BB173" s="35" t="s">
        <v>442</v>
      </c>
      <c r="BC173" s="67">
        <v>3</v>
      </c>
      <c r="BD173" s="35">
        <v>0</v>
      </c>
      <c r="BE173" s="35">
        <v>3</v>
      </c>
      <c r="BF173" s="35">
        <v>0</v>
      </c>
      <c r="BG173" s="35">
        <v>0</v>
      </c>
      <c r="BH173" s="35">
        <v>0</v>
      </c>
      <c r="BI173" s="35">
        <v>0</v>
      </c>
      <c r="BJ173" s="35">
        <v>0</v>
      </c>
      <c r="BK173" s="35">
        <v>0</v>
      </c>
      <c r="BL173" s="35">
        <v>0</v>
      </c>
      <c r="BM173" s="35">
        <v>1</v>
      </c>
      <c r="BN173" s="35">
        <v>0</v>
      </c>
      <c r="BO173" s="35">
        <v>2</v>
      </c>
      <c r="BP173" s="35">
        <v>4</v>
      </c>
      <c r="BQ173" s="35">
        <v>0</v>
      </c>
    </row>
    <row r="174" spans="1:69" x14ac:dyDescent="0.25">
      <c r="A174" s="35" t="s">
        <v>293</v>
      </c>
      <c r="B174" s="35" t="s">
        <v>1047</v>
      </c>
      <c r="C174" s="35">
        <v>97084203</v>
      </c>
      <c r="D174" s="35" t="s">
        <v>117</v>
      </c>
      <c r="E174" s="35" t="s">
        <v>298</v>
      </c>
      <c r="F174" s="35" t="s">
        <v>114</v>
      </c>
      <c r="G174" s="67">
        <v>500</v>
      </c>
      <c r="H174" s="67">
        <v>-18.5</v>
      </c>
      <c r="I174" s="67">
        <v>482</v>
      </c>
      <c r="J174" s="35">
        <v>0</v>
      </c>
      <c r="K174" s="35">
        <v>0</v>
      </c>
      <c r="L174" s="35">
        <v>0</v>
      </c>
      <c r="M174" s="35">
        <v>0</v>
      </c>
      <c r="N174" s="35">
        <v>1</v>
      </c>
      <c r="O174" s="35">
        <v>11</v>
      </c>
      <c r="P174" s="35">
        <v>12</v>
      </c>
      <c r="Q174" s="35">
        <v>8.3333333333333329E-2</v>
      </c>
      <c r="R174" s="35">
        <v>0</v>
      </c>
      <c r="S174" s="35">
        <v>0</v>
      </c>
      <c r="T174" s="35">
        <v>0</v>
      </c>
      <c r="U174" s="35">
        <v>0</v>
      </c>
      <c r="V174" s="35">
        <v>0</v>
      </c>
      <c r="W174" s="35">
        <v>0</v>
      </c>
      <c r="X174" s="35">
        <v>0</v>
      </c>
      <c r="Y174" s="35">
        <v>0</v>
      </c>
      <c r="Z174" s="35">
        <v>0</v>
      </c>
      <c r="AA174" s="35">
        <v>0</v>
      </c>
      <c r="AB174" s="35">
        <v>0</v>
      </c>
      <c r="AC174" s="35">
        <v>0</v>
      </c>
      <c r="AD174" s="35">
        <v>0</v>
      </c>
      <c r="AE174" s="35">
        <v>0</v>
      </c>
      <c r="AF174" s="35">
        <v>0</v>
      </c>
      <c r="AG174" s="35">
        <v>0</v>
      </c>
      <c r="AH174" s="35">
        <v>0</v>
      </c>
      <c r="AI174" s="35">
        <v>0</v>
      </c>
      <c r="AJ174" s="35">
        <v>0</v>
      </c>
      <c r="AK174" s="35">
        <v>0</v>
      </c>
      <c r="AL174" s="35">
        <v>0</v>
      </c>
      <c r="AM174" s="35">
        <v>0</v>
      </c>
      <c r="AN174" s="35">
        <v>0</v>
      </c>
      <c r="AO174" s="35">
        <v>0</v>
      </c>
      <c r="AP174" s="35">
        <v>0</v>
      </c>
      <c r="AQ174" s="35">
        <v>0</v>
      </c>
      <c r="AR174" s="35">
        <v>0</v>
      </c>
      <c r="AS174" s="35">
        <v>0</v>
      </c>
      <c r="AT174" s="35">
        <v>1</v>
      </c>
      <c r="AU174" s="35">
        <v>7</v>
      </c>
      <c r="AV174" s="35">
        <v>406</v>
      </c>
      <c r="AW174" s="35">
        <v>6</v>
      </c>
      <c r="AX174" s="35">
        <v>8</v>
      </c>
      <c r="AY174" s="35">
        <v>232</v>
      </c>
      <c r="AZ174" s="35">
        <v>252</v>
      </c>
      <c r="BA174" s="35" t="s">
        <v>1048</v>
      </c>
      <c r="BB174" s="35" t="s">
        <v>1049</v>
      </c>
      <c r="BC174" s="67">
        <v>-18.5</v>
      </c>
      <c r="BD174" s="35">
        <v>0</v>
      </c>
      <c r="BE174" s="35">
        <v>-18.5</v>
      </c>
      <c r="BF174" s="35">
        <v>0</v>
      </c>
      <c r="BG174" s="35">
        <v>0</v>
      </c>
      <c r="BH174" s="35">
        <v>0</v>
      </c>
      <c r="BI174" s="35">
        <v>0</v>
      </c>
      <c r="BJ174" s="35">
        <v>0</v>
      </c>
      <c r="BK174" s="35">
        <v>0</v>
      </c>
      <c r="BL174" s="35">
        <v>0</v>
      </c>
      <c r="BM174" s="35">
        <v>1</v>
      </c>
      <c r="BN174" s="35">
        <v>0</v>
      </c>
      <c r="BO174" s="35">
        <v>1</v>
      </c>
      <c r="BP174" s="35">
        <v>11</v>
      </c>
      <c r="BQ174" s="35">
        <v>0</v>
      </c>
    </row>
    <row r="175" spans="1:69" x14ac:dyDescent="0.25">
      <c r="A175" s="35" t="s">
        <v>293</v>
      </c>
      <c r="B175" s="35" t="s">
        <v>1050</v>
      </c>
      <c r="C175" s="35">
        <v>51214695</v>
      </c>
      <c r="D175" s="35" t="s">
        <v>1051</v>
      </c>
      <c r="E175" s="35" t="s">
        <v>330</v>
      </c>
      <c r="F175" s="35" t="s">
        <v>66</v>
      </c>
      <c r="G175" s="67">
        <v>575</v>
      </c>
      <c r="H175" s="67">
        <v>17.75</v>
      </c>
      <c r="I175" s="67">
        <v>593</v>
      </c>
      <c r="J175" s="35">
        <v>0</v>
      </c>
      <c r="K175" s="35">
        <v>0</v>
      </c>
      <c r="L175" s="35">
        <v>0</v>
      </c>
      <c r="M175" s="35">
        <v>0</v>
      </c>
      <c r="N175" s="35">
        <v>1</v>
      </c>
      <c r="O175" s="35">
        <v>8</v>
      </c>
      <c r="P175" s="35">
        <v>9</v>
      </c>
      <c r="Q175" s="35">
        <v>0.1111111111111111</v>
      </c>
      <c r="R175" s="35">
        <v>0</v>
      </c>
      <c r="S175" s="35">
        <v>0</v>
      </c>
      <c r="T175" s="35">
        <v>0</v>
      </c>
      <c r="U175" s="35">
        <v>0</v>
      </c>
      <c r="V175" s="35">
        <v>1</v>
      </c>
      <c r="W175" s="35">
        <v>2</v>
      </c>
      <c r="X175" s="35">
        <v>3</v>
      </c>
      <c r="Y175" s="35">
        <v>0.33333333333333331</v>
      </c>
      <c r="Z175" s="35">
        <v>0</v>
      </c>
      <c r="AA175" s="35">
        <v>0</v>
      </c>
      <c r="AB175" s="35">
        <v>0</v>
      </c>
      <c r="AC175" s="35">
        <v>0</v>
      </c>
      <c r="AD175" s="35">
        <v>0</v>
      </c>
      <c r="AE175" s="35">
        <v>0</v>
      </c>
      <c r="AF175" s="35">
        <v>0</v>
      </c>
      <c r="AG175" s="35">
        <v>0</v>
      </c>
      <c r="AH175" s="35">
        <v>0</v>
      </c>
      <c r="AI175" s="35">
        <v>0</v>
      </c>
      <c r="AJ175" s="35">
        <v>0</v>
      </c>
      <c r="AK175" s="35">
        <v>0</v>
      </c>
      <c r="AL175" s="35">
        <v>0</v>
      </c>
      <c r="AM175" s="35">
        <v>0</v>
      </c>
      <c r="AN175" s="35">
        <v>0</v>
      </c>
      <c r="AO175" s="35">
        <v>0</v>
      </c>
      <c r="AP175" s="35">
        <v>0</v>
      </c>
      <c r="AQ175" s="35">
        <v>0</v>
      </c>
      <c r="AR175" s="35">
        <v>0</v>
      </c>
      <c r="AS175" s="35">
        <v>0</v>
      </c>
      <c r="AT175" s="35">
        <v>2</v>
      </c>
      <c r="AU175" s="35">
        <v>3</v>
      </c>
      <c r="AV175" s="35">
        <v>68</v>
      </c>
      <c r="AW175" s="35">
        <v>6</v>
      </c>
      <c r="AX175" s="35">
        <v>6</v>
      </c>
      <c r="AY175" s="35">
        <v>195</v>
      </c>
      <c r="AZ175" s="35">
        <v>198</v>
      </c>
      <c r="BA175" s="35" t="s">
        <v>398</v>
      </c>
      <c r="BB175" s="35" t="s">
        <v>1052</v>
      </c>
      <c r="BC175" s="67">
        <v>17.75</v>
      </c>
      <c r="BD175" s="35">
        <v>0</v>
      </c>
      <c r="BE175" s="35">
        <v>14</v>
      </c>
      <c r="BF175" s="35">
        <v>0</v>
      </c>
      <c r="BG175" s="35">
        <v>3.75</v>
      </c>
      <c r="BH175" s="35">
        <v>0</v>
      </c>
      <c r="BI175" s="35">
        <v>0</v>
      </c>
      <c r="BJ175" s="35">
        <v>0</v>
      </c>
      <c r="BK175" s="35">
        <v>0</v>
      </c>
      <c r="BL175" s="35">
        <v>0</v>
      </c>
      <c r="BM175" s="35">
        <v>1</v>
      </c>
      <c r="BN175" s="35">
        <v>2</v>
      </c>
      <c r="BO175" s="35">
        <v>0</v>
      </c>
      <c r="BP175" s="35">
        <v>9</v>
      </c>
      <c r="BQ175" s="35">
        <v>1</v>
      </c>
    </row>
    <row r="176" spans="1:69" x14ac:dyDescent="0.25">
      <c r="A176" s="35" t="s">
        <v>293</v>
      </c>
      <c r="B176" s="35" t="s">
        <v>1315</v>
      </c>
      <c r="C176" s="35">
        <v>55363505</v>
      </c>
      <c r="D176" s="35" t="s">
        <v>1266</v>
      </c>
      <c r="E176" s="35" t="s">
        <v>1267</v>
      </c>
      <c r="F176" s="35" t="s">
        <v>188</v>
      </c>
      <c r="G176" s="67">
        <v>535</v>
      </c>
      <c r="H176" s="67">
        <v>30.75</v>
      </c>
      <c r="I176" s="67">
        <v>566</v>
      </c>
      <c r="J176" s="35">
        <v>3</v>
      </c>
      <c r="K176" s="35">
        <v>1</v>
      </c>
      <c r="L176" s="35">
        <v>4</v>
      </c>
      <c r="M176" s="35">
        <v>0.75</v>
      </c>
      <c r="N176" s="35">
        <v>0</v>
      </c>
      <c r="O176" s="35">
        <v>6</v>
      </c>
      <c r="P176" s="35">
        <v>6</v>
      </c>
      <c r="Q176" s="35">
        <v>0</v>
      </c>
      <c r="R176" s="35">
        <v>0</v>
      </c>
      <c r="S176" s="35">
        <v>0</v>
      </c>
      <c r="T176" s="35">
        <v>0</v>
      </c>
      <c r="U176" s="35">
        <v>0</v>
      </c>
      <c r="V176" s="35">
        <v>0</v>
      </c>
      <c r="W176" s="35">
        <v>0</v>
      </c>
      <c r="X176" s="35">
        <v>0</v>
      </c>
      <c r="Y176" s="35">
        <v>0</v>
      </c>
      <c r="Z176" s="35">
        <v>0</v>
      </c>
      <c r="AA176" s="35">
        <v>0</v>
      </c>
      <c r="AB176" s="35">
        <v>0</v>
      </c>
      <c r="AC176" s="35">
        <v>0</v>
      </c>
      <c r="AD176" s="35">
        <v>0</v>
      </c>
      <c r="AE176" s="35">
        <v>0</v>
      </c>
      <c r="AF176" s="35">
        <v>0</v>
      </c>
      <c r="AG176" s="35">
        <v>0</v>
      </c>
      <c r="AH176" s="35">
        <v>0</v>
      </c>
      <c r="AI176" s="35">
        <v>0</v>
      </c>
      <c r="AJ176" s="35">
        <v>0</v>
      </c>
      <c r="AK176" s="35">
        <v>0</v>
      </c>
      <c r="AL176" s="35">
        <v>0</v>
      </c>
      <c r="AM176" s="35">
        <v>0</v>
      </c>
      <c r="AN176" s="35">
        <v>0</v>
      </c>
      <c r="AO176" s="35">
        <v>0</v>
      </c>
      <c r="AP176" s="35">
        <v>5</v>
      </c>
      <c r="AQ176" s="35">
        <v>4</v>
      </c>
      <c r="AR176" s="35">
        <v>9</v>
      </c>
      <c r="AS176" s="35">
        <v>0.55555555555555558</v>
      </c>
      <c r="AT176" s="35">
        <v>8</v>
      </c>
      <c r="AU176" s="35">
        <v>11</v>
      </c>
      <c r="AV176" s="35">
        <v>41</v>
      </c>
      <c r="AW176" s="35">
        <v>38</v>
      </c>
      <c r="AX176" s="35">
        <v>38</v>
      </c>
      <c r="AY176" s="35">
        <v>213</v>
      </c>
      <c r="AZ176" s="35">
        <v>209</v>
      </c>
      <c r="BA176" s="35" t="s">
        <v>869</v>
      </c>
      <c r="BB176" s="35" t="s">
        <v>1316</v>
      </c>
      <c r="BC176" s="67">
        <v>30.75</v>
      </c>
      <c r="BD176" s="35">
        <v>27</v>
      </c>
      <c r="BE176" s="35">
        <v>-12</v>
      </c>
      <c r="BF176" s="35">
        <v>0</v>
      </c>
      <c r="BG176" s="35">
        <v>0</v>
      </c>
      <c r="BH176" s="35">
        <v>0</v>
      </c>
      <c r="BI176" s="35">
        <v>0</v>
      </c>
      <c r="BJ176" s="35">
        <v>0</v>
      </c>
      <c r="BK176" s="35">
        <v>0</v>
      </c>
      <c r="BL176" s="35">
        <v>15.75</v>
      </c>
      <c r="BM176" s="35">
        <v>5</v>
      </c>
      <c r="BN176" s="35">
        <v>3</v>
      </c>
      <c r="BO176" s="35">
        <v>5</v>
      </c>
      <c r="BP176" s="35">
        <v>10</v>
      </c>
      <c r="BQ176" s="35">
        <v>1</v>
      </c>
    </row>
    <row r="177" spans="1:69" x14ac:dyDescent="0.25">
      <c r="A177" s="35" t="s">
        <v>293</v>
      </c>
      <c r="B177" s="35" t="s">
        <v>1600</v>
      </c>
      <c r="C177" s="35">
        <v>87468547</v>
      </c>
      <c r="D177" s="35" t="s">
        <v>1601</v>
      </c>
      <c r="E177" s="35" t="s">
        <v>1602</v>
      </c>
      <c r="F177" s="35" t="s">
        <v>241</v>
      </c>
      <c r="G177" s="67">
        <v>500</v>
      </c>
      <c r="H177" s="67">
        <v>0</v>
      </c>
      <c r="I177" s="67">
        <v>500</v>
      </c>
      <c r="J177" s="35">
        <v>0</v>
      </c>
      <c r="K177" s="35">
        <v>0</v>
      </c>
      <c r="L177" s="35">
        <v>0</v>
      </c>
      <c r="M177" s="35">
        <v>0</v>
      </c>
      <c r="N177" s="35">
        <v>0</v>
      </c>
      <c r="O177" s="35">
        <v>0</v>
      </c>
      <c r="P177" s="35">
        <v>0</v>
      </c>
      <c r="Q177" s="35">
        <v>0</v>
      </c>
      <c r="R177" s="35">
        <v>0</v>
      </c>
      <c r="S177" s="35">
        <v>0</v>
      </c>
      <c r="T177" s="35">
        <v>0</v>
      </c>
      <c r="U177" s="35">
        <v>0</v>
      </c>
      <c r="V177" s="35">
        <v>0</v>
      </c>
      <c r="W177" s="35">
        <v>0</v>
      </c>
      <c r="X177" s="35">
        <v>0</v>
      </c>
      <c r="Y177" s="35">
        <v>0</v>
      </c>
      <c r="Z177" s="35">
        <v>0</v>
      </c>
      <c r="AA177" s="35">
        <v>0</v>
      </c>
      <c r="AB177" s="35">
        <v>0</v>
      </c>
      <c r="AC177" s="35">
        <v>0</v>
      </c>
      <c r="AD177" s="35">
        <v>0</v>
      </c>
      <c r="AE177" s="35">
        <v>0</v>
      </c>
      <c r="AF177" s="35">
        <v>0</v>
      </c>
      <c r="AG177" s="35">
        <v>0</v>
      </c>
      <c r="AH177" s="35">
        <v>0</v>
      </c>
      <c r="AI177" s="35">
        <v>0</v>
      </c>
      <c r="AJ177" s="35">
        <v>0</v>
      </c>
      <c r="AK177" s="35">
        <v>0</v>
      </c>
      <c r="AL177" s="35">
        <v>0</v>
      </c>
      <c r="AM177" s="35">
        <v>0</v>
      </c>
      <c r="AN177" s="35">
        <v>0</v>
      </c>
      <c r="AO177" s="35">
        <v>0</v>
      </c>
      <c r="AP177" s="35">
        <v>0</v>
      </c>
      <c r="AQ177" s="35">
        <v>0</v>
      </c>
      <c r="AR177" s="35">
        <v>0</v>
      </c>
      <c r="AS177" s="35">
        <v>0</v>
      </c>
      <c r="AT177" s="35">
        <v>0</v>
      </c>
      <c r="AU177" s="35">
        <v>2</v>
      </c>
      <c r="AV177" s="35">
        <v>156</v>
      </c>
      <c r="AW177" s="35">
        <v>2</v>
      </c>
      <c r="AX177" s="35">
        <v>2</v>
      </c>
      <c r="AY177" s="35">
        <v>232</v>
      </c>
      <c r="AZ177" s="35">
        <v>252</v>
      </c>
      <c r="BA177" s="35" t="s">
        <v>1414</v>
      </c>
      <c r="BB177" s="35" t="s">
        <v>1603</v>
      </c>
      <c r="BC177" s="67">
        <v>0</v>
      </c>
      <c r="BD177" s="35">
        <v>0</v>
      </c>
      <c r="BE177" s="35">
        <v>0</v>
      </c>
      <c r="BF177" s="35">
        <v>0</v>
      </c>
      <c r="BG177" s="35">
        <v>0</v>
      </c>
      <c r="BH177" s="35">
        <v>0</v>
      </c>
      <c r="BI177" s="35">
        <v>0</v>
      </c>
      <c r="BJ177" s="35">
        <v>0</v>
      </c>
      <c r="BK177" s="35">
        <v>0</v>
      </c>
      <c r="BL177" s="35">
        <v>0</v>
      </c>
      <c r="BM177" s="35">
        <v>0</v>
      </c>
      <c r="BN177" s="35">
        <v>0</v>
      </c>
      <c r="BO177" s="35">
        <v>0</v>
      </c>
      <c r="BP177" s="35">
        <v>0</v>
      </c>
      <c r="BQ177" s="35">
        <v>0</v>
      </c>
    </row>
    <row r="178" spans="1:69" x14ac:dyDescent="0.25">
      <c r="A178" s="35" t="s">
        <v>293</v>
      </c>
      <c r="B178" s="35" t="s">
        <v>294</v>
      </c>
      <c r="C178" s="35">
        <v>87410004</v>
      </c>
      <c r="D178" s="35" t="s">
        <v>14</v>
      </c>
      <c r="E178" s="35" t="s">
        <v>313</v>
      </c>
      <c r="F178" s="35" t="s">
        <v>7</v>
      </c>
      <c r="G178" s="67">
        <v>657</v>
      </c>
      <c r="H178" s="67">
        <v>7.875</v>
      </c>
      <c r="I178" s="67">
        <v>665</v>
      </c>
      <c r="J178" s="35">
        <v>0</v>
      </c>
      <c r="K178" s="35">
        <v>6</v>
      </c>
      <c r="L178" s="35">
        <v>6</v>
      </c>
      <c r="M178" s="35">
        <v>0</v>
      </c>
      <c r="N178" s="35">
        <v>0</v>
      </c>
      <c r="O178" s="35">
        <v>3</v>
      </c>
      <c r="P178" s="35">
        <v>3</v>
      </c>
      <c r="Q178" s="35">
        <v>0</v>
      </c>
      <c r="R178" s="35">
        <v>0</v>
      </c>
      <c r="S178" s="35">
        <v>0</v>
      </c>
      <c r="T178" s="35">
        <v>0</v>
      </c>
      <c r="U178" s="35">
        <v>0</v>
      </c>
      <c r="V178" s="35">
        <v>0</v>
      </c>
      <c r="W178" s="35">
        <v>0</v>
      </c>
      <c r="X178" s="35">
        <v>0</v>
      </c>
      <c r="Y178" s="35">
        <v>0</v>
      </c>
      <c r="Z178" s="35">
        <v>0</v>
      </c>
      <c r="AA178" s="35">
        <v>0</v>
      </c>
      <c r="AB178" s="35">
        <v>0</v>
      </c>
      <c r="AC178" s="35">
        <v>0</v>
      </c>
      <c r="AD178" s="35">
        <v>0</v>
      </c>
      <c r="AE178" s="35">
        <v>0</v>
      </c>
      <c r="AF178" s="35">
        <v>0</v>
      </c>
      <c r="AG178" s="35">
        <v>0</v>
      </c>
      <c r="AH178" s="35">
        <v>0</v>
      </c>
      <c r="AI178" s="35">
        <v>0</v>
      </c>
      <c r="AJ178" s="35">
        <v>0</v>
      </c>
      <c r="AK178" s="35">
        <v>0</v>
      </c>
      <c r="AL178" s="35">
        <v>3</v>
      </c>
      <c r="AM178" s="35">
        <v>1</v>
      </c>
      <c r="AN178" s="35">
        <v>4</v>
      </c>
      <c r="AO178" s="35">
        <v>0.75</v>
      </c>
      <c r="AP178" s="35">
        <v>0</v>
      </c>
      <c r="AQ178" s="35">
        <v>0</v>
      </c>
      <c r="AR178" s="35">
        <v>0</v>
      </c>
      <c r="AS178" s="35">
        <v>0</v>
      </c>
      <c r="AT178" s="35">
        <v>3</v>
      </c>
      <c r="AU178" s="35">
        <v>5</v>
      </c>
      <c r="AV178" s="35">
        <v>103</v>
      </c>
      <c r="AW178" s="35">
        <v>6</v>
      </c>
      <c r="AX178" s="35">
        <v>6</v>
      </c>
      <c r="AY178" s="35">
        <v>168</v>
      </c>
      <c r="AZ178" s="35">
        <v>170</v>
      </c>
      <c r="BA178" s="35" t="s">
        <v>318</v>
      </c>
      <c r="BB178" s="35" t="s">
        <v>314</v>
      </c>
      <c r="BC178" s="67">
        <v>7.875</v>
      </c>
      <c r="BD178" s="35">
        <v>-2</v>
      </c>
      <c r="BE178" s="35">
        <v>-4.5</v>
      </c>
      <c r="BF178" s="35">
        <v>0</v>
      </c>
      <c r="BG178" s="35">
        <v>0</v>
      </c>
      <c r="BH178" s="35">
        <v>0</v>
      </c>
      <c r="BI178" s="35">
        <v>0</v>
      </c>
      <c r="BJ178" s="35">
        <v>0</v>
      </c>
      <c r="BK178" s="35">
        <v>14.375</v>
      </c>
      <c r="BL178" s="35">
        <v>0</v>
      </c>
      <c r="BM178" s="35">
        <v>3</v>
      </c>
      <c r="BN178" s="35">
        <v>0</v>
      </c>
      <c r="BO178" s="35">
        <v>3</v>
      </c>
      <c r="BP178" s="35">
        <v>10</v>
      </c>
      <c r="BQ178" s="35">
        <v>0</v>
      </c>
    </row>
    <row r="179" spans="1:69" x14ac:dyDescent="0.25">
      <c r="A179" s="35" t="s">
        <v>293</v>
      </c>
      <c r="B179" s="35" t="s">
        <v>1604</v>
      </c>
      <c r="C179" s="35">
        <v>55357454</v>
      </c>
      <c r="D179" s="35" t="s">
        <v>1605</v>
      </c>
      <c r="E179" s="35" t="s">
        <v>953</v>
      </c>
      <c r="F179" s="35" t="s">
        <v>188</v>
      </c>
      <c r="G179" s="67">
        <v>1146</v>
      </c>
      <c r="H179" s="67">
        <v>19.5</v>
      </c>
      <c r="I179" s="67">
        <v>1166</v>
      </c>
      <c r="J179" s="35">
        <v>0</v>
      </c>
      <c r="K179" s="35">
        <v>0</v>
      </c>
      <c r="L179" s="35">
        <v>0</v>
      </c>
      <c r="M179" s="35">
        <v>0</v>
      </c>
      <c r="N179" s="35">
        <v>9</v>
      </c>
      <c r="O179" s="35">
        <v>3</v>
      </c>
      <c r="P179" s="35">
        <v>12</v>
      </c>
      <c r="Q179" s="35">
        <v>0.75</v>
      </c>
      <c r="R179" s="35">
        <v>0</v>
      </c>
      <c r="S179" s="35">
        <v>0</v>
      </c>
      <c r="T179" s="35">
        <v>0</v>
      </c>
      <c r="U179" s="35">
        <v>0</v>
      </c>
      <c r="V179" s="35">
        <v>0</v>
      </c>
      <c r="W179" s="35">
        <v>0</v>
      </c>
      <c r="X179" s="35">
        <v>0</v>
      </c>
      <c r="Y179" s="35">
        <v>0</v>
      </c>
      <c r="Z179" s="35">
        <v>0</v>
      </c>
      <c r="AA179" s="35">
        <v>0</v>
      </c>
      <c r="AB179" s="35">
        <v>0</v>
      </c>
      <c r="AC179" s="35">
        <v>0</v>
      </c>
      <c r="AD179" s="35">
        <v>0</v>
      </c>
      <c r="AE179" s="35">
        <v>0</v>
      </c>
      <c r="AF179" s="35">
        <v>0</v>
      </c>
      <c r="AG179" s="35">
        <v>0</v>
      </c>
      <c r="AH179" s="35">
        <v>0</v>
      </c>
      <c r="AI179" s="35">
        <v>0</v>
      </c>
      <c r="AJ179" s="35">
        <v>0</v>
      </c>
      <c r="AK179" s="35">
        <v>0</v>
      </c>
      <c r="AL179" s="35">
        <v>4</v>
      </c>
      <c r="AM179" s="35">
        <v>0</v>
      </c>
      <c r="AN179" s="35">
        <v>4</v>
      </c>
      <c r="AO179" s="35">
        <v>1</v>
      </c>
      <c r="AP179" s="35">
        <v>0</v>
      </c>
      <c r="AQ179" s="35">
        <v>0</v>
      </c>
      <c r="AR179" s="35">
        <v>0</v>
      </c>
      <c r="AS179" s="35">
        <v>0</v>
      </c>
      <c r="AT179" s="35">
        <v>13</v>
      </c>
      <c r="AU179" s="35">
        <v>18</v>
      </c>
      <c r="AV179" s="35">
        <v>60</v>
      </c>
      <c r="AW179" s="35">
        <v>12</v>
      </c>
      <c r="AX179" s="35">
        <v>11</v>
      </c>
      <c r="AY179" s="35">
        <v>51</v>
      </c>
      <c r="AZ179" s="35">
        <v>50</v>
      </c>
      <c r="BA179" s="35" t="s">
        <v>707</v>
      </c>
      <c r="BB179" s="35" t="s">
        <v>1606</v>
      </c>
      <c r="BC179" s="67">
        <v>19.5</v>
      </c>
      <c r="BD179" s="35">
        <v>0</v>
      </c>
      <c r="BE179" s="35">
        <v>14.5</v>
      </c>
      <c r="BF179" s="35">
        <v>0</v>
      </c>
      <c r="BG179" s="35">
        <v>0</v>
      </c>
      <c r="BH179" s="35">
        <v>0</v>
      </c>
      <c r="BI179" s="35">
        <v>0</v>
      </c>
      <c r="BJ179" s="35">
        <v>0</v>
      </c>
      <c r="BK179" s="35">
        <v>5</v>
      </c>
      <c r="BL179" s="35">
        <v>0</v>
      </c>
      <c r="BM179" s="35">
        <v>5</v>
      </c>
      <c r="BN179" s="35">
        <v>0</v>
      </c>
      <c r="BO179" s="35">
        <v>13</v>
      </c>
      <c r="BP179" s="35">
        <v>2</v>
      </c>
      <c r="BQ179" s="35">
        <v>1</v>
      </c>
    </row>
    <row r="180" spans="1:69" x14ac:dyDescent="0.25">
      <c r="A180" s="35" t="s">
        <v>293</v>
      </c>
      <c r="B180" s="35" t="s">
        <v>1054</v>
      </c>
      <c r="C180" s="35">
        <v>97083507</v>
      </c>
      <c r="D180" s="35" t="s">
        <v>1055</v>
      </c>
      <c r="E180" s="35" t="s">
        <v>963</v>
      </c>
      <c r="F180" s="35" t="s">
        <v>47</v>
      </c>
      <c r="G180" s="67">
        <v>500</v>
      </c>
      <c r="H180" s="67">
        <v>0</v>
      </c>
      <c r="I180" s="67">
        <v>500</v>
      </c>
      <c r="J180" s="35">
        <v>0</v>
      </c>
      <c r="K180" s="35">
        <v>0</v>
      </c>
      <c r="L180" s="35">
        <v>0</v>
      </c>
      <c r="M180" s="35">
        <v>0</v>
      </c>
      <c r="N180" s="35">
        <v>0</v>
      </c>
      <c r="O180" s="35">
        <v>0</v>
      </c>
      <c r="P180" s="35">
        <v>0</v>
      </c>
      <c r="Q180" s="35">
        <v>0</v>
      </c>
      <c r="R180" s="35">
        <v>0</v>
      </c>
      <c r="S180" s="35">
        <v>0</v>
      </c>
      <c r="T180" s="35">
        <v>0</v>
      </c>
      <c r="U180" s="35">
        <v>0</v>
      </c>
      <c r="V180" s="35">
        <v>0</v>
      </c>
      <c r="W180" s="35">
        <v>0</v>
      </c>
      <c r="X180" s="35">
        <v>0</v>
      </c>
      <c r="Y180" s="35">
        <v>0</v>
      </c>
      <c r="Z180" s="35">
        <v>0</v>
      </c>
      <c r="AA180" s="35">
        <v>0</v>
      </c>
      <c r="AB180" s="35">
        <v>0</v>
      </c>
      <c r="AC180" s="35">
        <v>0</v>
      </c>
      <c r="AD180" s="35">
        <v>0</v>
      </c>
      <c r="AE180" s="35">
        <v>0</v>
      </c>
      <c r="AF180" s="35">
        <v>0</v>
      </c>
      <c r="AG180" s="35">
        <v>0</v>
      </c>
      <c r="AH180" s="35">
        <v>0</v>
      </c>
      <c r="AI180" s="35">
        <v>0</v>
      </c>
      <c r="AJ180" s="35">
        <v>0</v>
      </c>
      <c r="AK180" s="35">
        <v>0</v>
      </c>
      <c r="AL180" s="35">
        <v>0</v>
      </c>
      <c r="AM180" s="35">
        <v>0</v>
      </c>
      <c r="AN180" s="35">
        <v>0</v>
      </c>
      <c r="AO180" s="35">
        <v>0</v>
      </c>
      <c r="AP180" s="35">
        <v>0</v>
      </c>
      <c r="AQ180" s="35">
        <v>0</v>
      </c>
      <c r="AR180" s="35">
        <v>0</v>
      </c>
      <c r="AS180" s="35">
        <v>0</v>
      </c>
      <c r="AT180" s="35">
        <v>0</v>
      </c>
      <c r="AU180" s="35">
        <v>6</v>
      </c>
      <c r="AV180" s="35">
        <v>156</v>
      </c>
      <c r="AW180" s="35">
        <v>9</v>
      </c>
      <c r="AX180" s="35">
        <v>9</v>
      </c>
      <c r="AY180" s="35">
        <v>232</v>
      </c>
      <c r="AZ180" s="35">
        <v>252</v>
      </c>
      <c r="BA180" s="35" t="s">
        <v>1475</v>
      </c>
      <c r="BB180" s="35" t="s">
        <v>1056</v>
      </c>
      <c r="BC180" s="67">
        <v>0</v>
      </c>
      <c r="BD180" s="35">
        <v>0</v>
      </c>
      <c r="BE180" s="35">
        <v>0</v>
      </c>
      <c r="BF180" s="35">
        <v>0</v>
      </c>
      <c r="BG180" s="35">
        <v>0</v>
      </c>
      <c r="BH180" s="35">
        <v>0</v>
      </c>
      <c r="BI180" s="35">
        <v>0</v>
      </c>
      <c r="BJ180" s="35">
        <v>0</v>
      </c>
      <c r="BK180" s="35">
        <v>0</v>
      </c>
      <c r="BL180" s="35">
        <v>0</v>
      </c>
      <c r="BM180" s="35">
        <v>0</v>
      </c>
      <c r="BN180" s="35">
        <v>0</v>
      </c>
      <c r="BO180" s="35">
        <v>0</v>
      </c>
      <c r="BP180" s="35">
        <v>0</v>
      </c>
      <c r="BQ180" s="35">
        <v>0</v>
      </c>
    </row>
    <row r="181" spans="1:69" x14ac:dyDescent="0.25">
      <c r="A181" s="35" t="s">
        <v>293</v>
      </c>
      <c r="B181" s="35" t="s">
        <v>120</v>
      </c>
      <c r="C181" s="35">
        <v>87461695</v>
      </c>
      <c r="D181" s="35" t="s">
        <v>119</v>
      </c>
      <c r="E181" s="35" t="s">
        <v>564</v>
      </c>
      <c r="F181" s="35" t="s">
        <v>114</v>
      </c>
      <c r="G181" s="67">
        <v>500</v>
      </c>
      <c r="H181" s="67">
        <v>-18.5</v>
      </c>
      <c r="I181" s="67">
        <v>482</v>
      </c>
      <c r="J181" s="35">
        <v>0</v>
      </c>
      <c r="K181" s="35">
        <v>0</v>
      </c>
      <c r="L181" s="35">
        <v>0</v>
      </c>
      <c r="M181" s="35">
        <v>0</v>
      </c>
      <c r="N181" s="35">
        <v>1</v>
      </c>
      <c r="O181" s="35">
        <v>11</v>
      </c>
      <c r="P181" s="35">
        <v>12</v>
      </c>
      <c r="Q181" s="35">
        <v>8.3333333333333329E-2</v>
      </c>
      <c r="R181" s="35">
        <v>0</v>
      </c>
      <c r="S181" s="35">
        <v>0</v>
      </c>
      <c r="T181" s="35">
        <v>0</v>
      </c>
      <c r="U181" s="35">
        <v>0</v>
      </c>
      <c r="V181" s="35">
        <v>0</v>
      </c>
      <c r="W181" s="35">
        <v>0</v>
      </c>
      <c r="X181" s="35">
        <v>0</v>
      </c>
      <c r="Y181" s="35">
        <v>0</v>
      </c>
      <c r="Z181" s="35">
        <v>0</v>
      </c>
      <c r="AA181" s="35">
        <v>0</v>
      </c>
      <c r="AB181" s="35">
        <v>0</v>
      </c>
      <c r="AC181" s="35">
        <v>0</v>
      </c>
      <c r="AD181" s="35">
        <v>0</v>
      </c>
      <c r="AE181" s="35">
        <v>0</v>
      </c>
      <c r="AF181" s="35">
        <v>0</v>
      </c>
      <c r="AG181" s="35">
        <v>0</v>
      </c>
      <c r="AH181" s="35">
        <v>0</v>
      </c>
      <c r="AI181" s="35">
        <v>0</v>
      </c>
      <c r="AJ181" s="35">
        <v>0</v>
      </c>
      <c r="AK181" s="35">
        <v>0</v>
      </c>
      <c r="AL181" s="35">
        <v>0</v>
      </c>
      <c r="AM181" s="35">
        <v>0</v>
      </c>
      <c r="AN181" s="35">
        <v>0</v>
      </c>
      <c r="AO181" s="35">
        <v>0</v>
      </c>
      <c r="AP181" s="35">
        <v>0</v>
      </c>
      <c r="AQ181" s="35">
        <v>0</v>
      </c>
      <c r="AR181" s="35">
        <v>0</v>
      </c>
      <c r="AS181" s="35">
        <v>0</v>
      </c>
      <c r="AT181" s="35">
        <v>1</v>
      </c>
      <c r="AU181" s="35">
        <v>7</v>
      </c>
      <c r="AV181" s="35">
        <v>406</v>
      </c>
      <c r="AW181" s="35">
        <v>6</v>
      </c>
      <c r="AX181" s="35">
        <v>8</v>
      </c>
      <c r="AY181" s="35">
        <v>232</v>
      </c>
      <c r="AZ181" s="35">
        <v>252</v>
      </c>
      <c r="BA181" s="35" t="s">
        <v>1048</v>
      </c>
      <c r="BB181" s="35" t="s">
        <v>565</v>
      </c>
      <c r="BC181" s="67">
        <v>-18.5</v>
      </c>
      <c r="BD181" s="35">
        <v>0</v>
      </c>
      <c r="BE181" s="35">
        <v>-18.5</v>
      </c>
      <c r="BF181" s="35">
        <v>0</v>
      </c>
      <c r="BG181" s="35">
        <v>0</v>
      </c>
      <c r="BH181" s="35">
        <v>0</v>
      </c>
      <c r="BI181" s="35">
        <v>0</v>
      </c>
      <c r="BJ181" s="35">
        <v>0</v>
      </c>
      <c r="BK181" s="35">
        <v>0</v>
      </c>
      <c r="BL181" s="35">
        <v>0</v>
      </c>
      <c r="BM181" s="35">
        <v>1</v>
      </c>
      <c r="BN181" s="35">
        <v>0</v>
      </c>
      <c r="BO181" s="35">
        <v>1</v>
      </c>
      <c r="BP181" s="35">
        <v>11</v>
      </c>
      <c r="BQ181" s="35">
        <v>0</v>
      </c>
    </row>
    <row r="182" spans="1:69" x14ac:dyDescent="0.25">
      <c r="A182" s="35" t="s">
        <v>293</v>
      </c>
      <c r="B182" s="35" t="s">
        <v>816</v>
      </c>
      <c r="C182" s="35">
        <v>87457280</v>
      </c>
      <c r="D182" s="35" t="s">
        <v>757</v>
      </c>
      <c r="E182" s="35" t="s">
        <v>758</v>
      </c>
      <c r="F182" s="35" t="s">
        <v>188</v>
      </c>
      <c r="G182" s="67">
        <v>500</v>
      </c>
      <c r="H182" s="67">
        <v>-1.5</v>
      </c>
      <c r="I182" s="67">
        <v>499</v>
      </c>
      <c r="J182" s="35">
        <v>0</v>
      </c>
      <c r="K182" s="35">
        <v>0</v>
      </c>
      <c r="L182" s="35">
        <v>0</v>
      </c>
      <c r="M182" s="35">
        <v>0</v>
      </c>
      <c r="N182" s="35">
        <v>0</v>
      </c>
      <c r="O182" s="35">
        <v>0</v>
      </c>
      <c r="P182" s="35">
        <v>0</v>
      </c>
      <c r="Q182" s="35">
        <v>0</v>
      </c>
      <c r="R182" s="35">
        <v>0</v>
      </c>
      <c r="S182" s="35">
        <v>0</v>
      </c>
      <c r="T182" s="35">
        <v>0</v>
      </c>
      <c r="U182" s="35">
        <v>0</v>
      </c>
      <c r="V182" s="35">
        <v>0</v>
      </c>
      <c r="W182" s="35">
        <v>0</v>
      </c>
      <c r="X182" s="35">
        <v>0</v>
      </c>
      <c r="Y182" s="35">
        <v>0</v>
      </c>
      <c r="Z182" s="35">
        <v>0</v>
      </c>
      <c r="AA182" s="35">
        <v>0</v>
      </c>
      <c r="AB182" s="35">
        <v>0</v>
      </c>
      <c r="AC182" s="35">
        <v>0</v>
      </c>
      <c r="AD182" s="35">
        <v>0</v>
      </c>
      <c r="AE182" s="35">
        <v>0</v>
      </c>
      <c r="AF182" s="35">
        <v>0</v>
      </c>
      <c r="AG182" s="35">
        <v>0</v>
      </c>
      <c r="AH182" s="35">
        <v>0</v>
      </c>
      <c r="AI182" s="35">
        <v>0</v>
      </c>
      <c r="AJ182" s="35">
        <v>0</v>
      </c>
      <c r="AK182" s="35">
        <v>0</v>
      </c>
      <c r="AL182" s="35">
        <v>0</v>
      </c>
      <c r="AM182" s="35">
        <v>0</v>
      </c>
      <c r="AN182" s="35">
        <v>0</v>
      </c>
      <c r="AO182" s="35">
        <v>0</v>
      </c>
      <c r="AP182" s="35">
        <v>2</v>
      </c>
      <c r="AQ182" s="35">
        <v>3</v>
      </c>
      <c r="AR182" s="35">
        <v>5</v>
      </c>
      <c r="AS182" s="35">
        <v>0.4</v>
      </c>
      <c r="AT182" s="35">
        <v>2</v>
      </c>
      <c r="AU182" s="35">
        <v>57</v>
      </c>
      <c r="AV182" s="35">
        <v>330</v>
      </c>
      <c r="AW182" s="35">
        <v>43</v>
      </c>
      <c r="AX182" s="35">
        <v>66</v>
      </c>
      <c r="AY182" s="35">
        <v>232</v>
      </c>
      <c r="AZ182" s="35">
        <v>252</v>
      </c>
      <c r="BA182" s="35" t="s">
        <v>1449</v>
      </c>
      <c r="BB182" s="35" t="s">
        <v>817</v>
      </c>
      <c r="BC182" s="67">
        <v>-1.5</v>
      </c>
      <c r="BD182" s="35">
        <v>0</v>
      </c>
      <c r="BE182" s="35">
        <v>0</v>
      </c>
      <c r="BF182" s="35">
        <v>0</v>
      </c>
      <c r="BG182" s="35">
        <v>0</v>
      </c>
      <c r="BH182" s="35">
        <v>0</v>
      </c>
      <c r="BI182" s="35">
        <v>0</v>
      </c>
      <c r="BJ182" s="35">
        <v>0</v>
      </c>
      <c r="BK182" s="35">
        <v>0</v>
      </c>
      <c r="BL182" s="35">
        <v>-1.5</v>
      </c>
      <c r="BM182" s="35">
        <v>2</v>
      </c>
      <c r="BN182" s="35">
        <v>0</v>
      </c>
      <c r="BO182" s="35">
        <v>2</v>
      </c>
      <c r="BP182" s="35">
        <v>3</v>
      </c>
      <c r="BQ182" s="35">
        <v>0</v>
      </c>
    </row>
    <row r="183" spans="1:69" x14ac:dyDescent="0.25">
      <c r="A183" s="35" t="s">
        <v>293</v>
      </c>
      <c r="B183" s="35" t="s">
        <v>1607</v>
      </c>
      <c r="C183" s="35">
        <v>97094709</v>
      </c>
      <c r="D183" s="35" t="s">
        <v>1608</v>
      </c>
      <c r="E183" s="35" t="s">
        <v>1267</v>
      </c>
      <c r="F183" s="35" t="s">
        <v>1397</v>
      </c>
      <c r="G183" s="67">
        <v>1509</v>
      </c>
      <c r="H183" s="67">
        <v>-12.5</v>
      </c>
      <c r="I183" s="67">
        <v>1497</v>
      </c>
      <c r="J183" s="35">
        <v>0</v>
      </c>
      <c r="K183" s="35">
        <v>0</v>
      </c>
      <c r="L183" s="35">
        <v>0</v>
      </c>
      <c r="M183" s="35">
        <v>0</v>
      </c>
      <c r="N183" s="35">
        <v>0</v>
      </c>
      <c r="O183" s="35">
        <v>0</v>
      </c>
      <c r="P183" s="35">
        <v>0</v>
      </c>
      <c r="Q183" s="35">
        <v>0</v>
      </c>
      <c r="R183" s="35">
        <v>0</v>
      </c>
      <c r="S183" s="35">
        <v>0</v>
      </c>
      <c r="T183" s="35">
        <v>0</v>
      </c>
      <c r="U183" s="35">
        <v>0</v>
      </c>
      <c r="V183" s="35">
        <v>0</v>
      </c>
      <c r="W183" s="35">
        <v>0</v>
      </c>
      <c r="X183" s="35">
        <v>0</v>
      </c>
      <c r="Y183" s="35">
        <v>0</v>
      </c>
      <c r="Z183" s="35">
        <v>0</v>
      </c>
      <c r="AA183" s="35">
        <v>0</v>
      </c>
      <c r="AB183" s="35">
        <v>0</v>
      </c>
      <c r="AC183" s="35">
        <v>0</v>
      </c>
      <c r="AD183" s="35">
        <v>0</v>
      </c>
      <c r="AE183" s="35">
        <v>0</v>
      </c>
      <c r="AF183" s="35">
        <v>0</v>
      </c>
      <c r="AG183" s="35">
        <v>0</v>
      </c>
      <c r="AH183" s="35">
        <v>0</v>
      </c>
      <c r="AI183" s="35">
        <v>0</v>
      </c>
      <c r="AJ183" s="35">
        <v>0</v>
      </c>
      <c r="AK183" s="35">
        <v>0</v>
      </c>
      <c r="AL183" s="35">
        <v>3</v>
      </c>
      <c r="AM183" s="35">
        <v>1</v>
      </c>
      <c r="AN183" s="35">
        <v>4</v>
      </c>
      <c r="AO183" s="35">
        <v>0.75</v>
      </c>
      <c r="AP183" s="35">
        <v>0</v>
      </c>
      <c r="AQ183" s="35">
        <v>0</v>
      </c>
      <c r="AR183" s="35">
        <v>0</v>
      </c>
      <c r="AS183" s="35">
        <v>0</v>
      </c>
      <c r="AT183" s="35">
        <v>3</v>
      </c>
      <c r="AU183" s="35">
        <v>15</v>
      </c>
      <c r="AV183" s="35">
        <v>387</v>
      </c>
      <c r="AW183" s="35">
        <v>3</v>
      </c>
      <c r="AX183" s="35">
        <v>4</v>
      </c>
      <c r="AY183" s="35">
        <v>10</v>
      </c>
      <c r="AZ183" s="35">
        <v>13</v>
      </c>
      <c r="BA183" s="35" t="s">
        <v>1609</v>
      </c>
      <c r="BB183" s="35" t="s">
        <v>1610</v>
      </c>
      <c r="BC183" s="67">
        <v>-12.5</v>
      </c>
      <c r="BD183" s="35">
        <v>0</v>
      </c>
      <c r="BE183" s="35">
        <v>0</v>
      </c>
      <c r="BF183" s="35">
        <v>0</v>
      </c>
      <c r="BG183" s="35">
        <v>0</v>
      </c>
      <c r="BH183" s="35">
        <v>0</v>
      </c>
      <c r="BI183" s="35">
        <v>0</v>
      </c>
      <c r="BJ183" s="35">
        <v>0</v>
      </c>
      <c r="BK183" s="35">
        <v>-12.5</v>
      </c>
      <c r="BL183" s="35">
        <v>0</v>
      </c>
      <c r="BM183" s="35">
        <v>3</v>
      </c>
      <c r="BN183" s="35">
        <v>0</v>
      </c>
      <c r="BO183" s="35">
        <v>3</v>
      </c>
      <c r="BP183" s="35">
        <v>0</v>
      </c>
      <c r="BQ183" s="35">
        <v>1</v>
      </c>
    </row>
    <row r="184" spans="1:69" x14ac:dyDescent="0.25">
      <c r="A184" s="35" t="s">
        <v>293</v>
      </c>
      <c r="B184" s="35" t="s">
        <v>1057</v>
      </c>
      <c r="C184" s="35">
        <v>87421349</v>
      </c>
      <c r="D184" s="35" t="s">
        <v>1058</v>
      </c>
      <c r="E184" s="35" t="s">
        <v>1059</v>
      </c>
      <c r="F184" s="35" t="s">
        <v>188</v>
      </c>
      <c r="G184" s="67">
        <v>500</v>
      </c>
      <c r="H184" s="67">
        <v>0</v>
      </c>
      <c r="I184" s="67">
        <v>500</v>
      </c>
      <c r="J184" s="35">
        <v>0</v>
      </c>
      <c r="K184" s="35">
        <v>0</v>
      </c>
      <c r="L184" s="35">
        <v>0</v>
      </c>
      <c r="M184" s="35">
        <v>0</v>
      </c>
      <c r="N184" s="35">
        <v>0</v>
      </c>
      <c r="O184" s="35">
        <v>0</v>
      </c>
      <c r="P184" s="35">
        <v>0</v>
      </c>
      <c r="Q184" s="35">
        <v>0</v>
      </c>
      <c r="R184" s="35">
        <v>0</v>
      </c>
      <c r="S184" s="35">
        <v>0</v>
      </c>
      <c r="T184" s="35">
        <v>0</v>
      </c>
      <c r="U184" s="35">
        <v>0</v>
      </c>
      <c r="V184" s="35">
        <v>0</v>
      </c>
      <c r="W184" s="35">
        <v>0</v>
      </c>
      <c r="X184" s="35">
        <v>0</v>
      </c>
      <c r="Y184" s="35">
        <v>0</v>
      </c>
      <c r="Z184" s="35">
        <v>0</v>
      </c>
      <c r="AA184" s="35">
        <v>0</v>
      </c>
      <c r="AB184" s="35">
        <v>0</v>
      </c>
      <c r="AC184" s="35">
        <v>0</v>
      </c>
      <c r="AD184" s="35">
        <v>0</v>
      </c>
      <c r="AE184" s="35">
        <v>0</v>
      </c>
      <c r="AF184" s="35">
        <v>0</v>
      </c>
      <c r="AG184" s="35">
        <v>0</v>
      </c>
      <c r="AH184" s="35">
        <v>0</v>
      </c>
      <c r="AI184" s="35">
        <v>0</v>
      </c>
      <c r="AJ184" s="35">
        <v>0</v>
      </c>
      <c r="AK184" s="35">
        <v>0</v>
      </c>
      <c r="AL184" s="35">
        <v>0</v>
      </c>
      <c r="AM184" s="35">
        <v>0</v>
      </c>
      <c r="AN184" s="35">
        <v>0</v>
      </c>
      <c r="AO184" s="35">
        <v>0</v>
      </c>
      <c r="AP184" s="35">
        <v>0</v>
      </c>
      <c r="AQ184" s="35">
        <v>0</v>
      </c>
      <c r="AR184" s="35">
        <v>0</v>
      </c>
      <c r="AS184" s="35">
        <v>0</v>
      </c>
      <c r="AT184" s="35">
        <v>0</v>
      </c>
      <c r="AU184" s="35">
        <v>35</v>
      </c>
      <c r="AV184" s="35">
        <v>156</v>
      </c>
      <c r="AW184" s="35">
        <v>43</v>
      </c>
      <c r="AX184" s="35">
        <v>47</v>
      </c>
      <c r="AY184" s="35">
        <v>232</v>
      </c>
      <c r="AZ184" s="35">
        <v>252</v>
      </c>
      <c r="BA184" s="35" t="s">
        <v>1366</v>
      </c>
      <c r="BB184" s="35" t="s">
        <v>1060</v>
      </c>
      <c r="BC184" s="67">
        <v>0</v>
      </c>
      <c r="BD184" s="35">
        <v>0</v>
      </c>
      <c r="BE184" s="35">
        <v>0</v>
      </c>
      <c r="BF184" s="35">
        <v>0</v>
      </c>
      <c r="BG184" s="35">
        <v>0</v>
      </c>
      <c r="BH184" s="35">
        <v>0</v>
      </c>
      <c r="BI184" s="35">
        <v>0</v>
      </c>
      <c r="BJ184" s="35">
        <v>0</v>
      </c>
      <c r="BK184" s="35">
        <v>0</v>
      </c>
      <c r="BL184" s="35">
        <v>0</v>
      </c>
      <c r="BM184" s="35">
        <v>0</v>
      </c>
      <c r="BN184" s="35">
        <v>0</v>
      </c>
      <c r="BO184" s="35">
        <v>0</v>
      </c>
      <c r="BP184" s="35">
        <v>0</v>
      </c>
      <c r="BQ184" s="35">
        <v>0</v>
      </c>
    </row>
    <row r="185" spans="1:69" x14ac:dyDescent="0.25">
      <c r="A185" s="35" t="s">
        <v>293</v>
      </c>
      <c r="B185" s="35" t="s">
        <v>1611</v>
      </c>
      <c r="C185" s="35">
        <v>97093221</v>
      </c>
      <c r="D185" s="35" t="s">
        <v>1612</v>
      </c>
      <c r="E185" s="35" t="s">
        <v>1613</v>
      </c>
      <c r="F185" s="35" t="s">
        <v>155</v>
      </c>
      <c r="G185" s="67">
        <v>500</v>
      </c>
      <c r="H185" s="67">
        <v>0</v>
      </c>
      <c r="I185" s="67">
        <v>500</v>
      </c>
      <c r="J185" s="35">
        <v>0</v>
      </c>
      <c r="K185" s="35">
        <v>0</v>
      </c>
      <c r="L185" s="35">
        <v>0</v>
      </c>
      <c r="M185" s="35">
        <v>0</v>
      </c>
      <c r="N185" s="35">
        <v>0</v>
      </c>
      <c r="O185" s="35">
        <v>0</v>
      </c>
      <c r="P185" s="35">
        <v>0</v>
      </c>
      <c r="Q185" s="35">
        <v>0</v>
      </c>
      <c r="R185" s="35">
        <v>0</v>
      </c>
      <c r="S185" s="35">
        <v>0</v>
      </c>
      <c r="T185" s="35">
        <v>0</v>
      </c>
      <c r="U185" s="35">
        <v>0</v>
      </c>
      <c r="V185" s="35">
        <v>0</v>
      </c>
      <c r="W185" s="35">
        <v>0</v>
      </c>
      <c r="X185" s="35">
        <v>0</v>
      </c>
      <c r="Y185" s="35">
        <v>0</v>
      </c>
      <c r="Z185" s="35">
        <v>0</v>
      </c>
      <c r="AA185" s="35">
        <v>0</v>
      </c>
      <c r="AB185" s="35">
        <v>0</v>
      </c>
      <c r="AC185" s="35">
        <v>0</v>
      </c>
      <c r="AD185" s="35">
        <v>0</v>
      </c>
      <c r="AE185" s="35">
        <v>0</v>
      </c>
      <c r="AF185" s="35">
        <v>0</v>
      </c>
      <c r="AG185" s="35">
        <v>0</v>
      </c>
      <c r="AH185" s="35">
        <v>0</v>
      </c>
      <c r="AI185" s="35">
        <v>0</v>
      </c>
      <c r="AJ185" s="35">
        <v>0</v>
      </c>
      <c r="AK185" s="35">
        <v>0</v>
      </c>
      <c r="AL185" s="35">
        <v>0</v>
      </c>
      <c r="AM185" s="35">
        <v>0</v>
      </c>
      <c r="AN185" s="35">
        <v>0</v>
      </c>
      <c r="AO185" s="35">
        <v>0</v>
      </c>
      <c r="AP185" s="35">
        <v>0</v>
      </c>
      <c r="AQ185" s="35">
        <v>0</v>
      </c>
      <c r="AR185" s="35">
        <v>0</v>
      </c>
      <c r="AS185" s="35">
        <v>0</v>
      </c>
      <c r="AT185" s="35">
        <v>0</v>
      </c>
      <c r="AU185" s="35">
        <v>16</v>
      </c>
      <c r="AV185" s="35">
        <v>156</v>
      </c>
      <c r="AW185" s="35">
        <v>21</v>
      </c>
      <c r="AX185" s="35">
        <v>25</v>
      </c>
      <c r="AY185" s="35">
        <v>232</v>
      </c>
      <c r="AZ185" s="35">
        <v>252</v>
      </c>
      <c r="BA185" s="35" t="s">
        <v>1039</v>
      </c>
      <c r="BB185" s="35" t="s">
        <v>1614</v>
      </c>
      <c r="BC185" s="67">
        <v>0</v>
      </c>
      <c r="BD185" s="35">
        <v>0</v>
      </c>
      <c r="BE185" s="35">
        <v>0</v>
      </c>
      <c r="BF185" s="35">
        <v>0</v>
      </c>
      <c r="BG185" s="35">
        <v>0</v>
      </c>
      <c r="BH185" s="35">
        <v>0</v>
      </c>
      <c r="BI185" s="35">
        <v>0</v>
      </c>
      <c r="BJ185" s="35">
        <v>0</v>
      </c>
      <c r="BK185" s="35">
        <v>0</v>
      </c>
      <c r="BL185" s="35">
        <v>0</v>
      </c>
      <c r="BM185" s="35">
        <v>0</v>
      </c>
      <c r="BN185" s="35">
        <v>0</v>
      </c>
      <c r="BO185" s="35">
        <v>0</v>
      </c>
      <c r="BP185" s="35">
        <v>0</v>
      </c>
      <c r="BQ185" s="35">
        <v>0</v>
      </c>
    </row>
    <row r="186" spans="1:69" x14ac:dyDescent="0.25">
      <c r="A186" s="35" t="s">
        <v>293</v>
      </c>
      <c r="B186" s="35" t="s">
        <v>1615</v>
      </c>
      <c r="C186" s="35">
        <v>97093222</v>
      </c>
      <c r="D186" s="35" t="s">
        <v>1612</v>
      </c>
      <c r="E186" s="35" t="s">
        <v>1616</v>
      </c>
      <c r="F186" s="35" t="s">
        <v>155</v>
      </c>
      <c r="G186" s="67">
        <v>500</v>
      </c>
      <c r="H186" s="67">
        <v>0</v>
      </c>
      <c r="I186" s="67">
        <v>500</v>
      </c>
      <c r="J186" s="35">
        <v>0</v>
      </c>
      <c r="K186" s="35">
        <v>0</v>
      </c>
      <c r="L186" s="35">
        <v>0</v>
      </c>
      <c r="M186" s="35">
        <v>0</v>
      </c>
      <c r="N186" s="35">
        <v>0</v>
      </c>
      <c r="O186" s="35">
        <v>0</v>
      </c>
      <c r="P186" s="35">
        <v>0</v>
      </c>
      <c r="Q186" s="35">
        <v>0</v>
      </c>
      <c r="R186" s="35">
        <v>0</v>
      </c>
      <c r="S186" s="35">
        <v>0</v>
      </c>
      <c r="T186" s="35">
        <v>0</v>
      </c>
      <c r="U186" s="35">
        <v>0</v>
      </c>
      <c r="V186" s="35">
        <v>0</v>
      </c>
      <c r="W186" s="35">
        <v>0</v>
      </c>
      <c r="X186" s="35">
        <v>0</v>
      </c>
      <c r="Y186" s="35">
        <v>0</v>
      </c>
      <c r="Z186" s="35">
        <v>0</v>
      </c>
      <c r="AA186" s="35">
        <v>0</v>
      </c>
      <c r="AB186" s="35">
        <v>0</v>
      </c>
      <c r="AC186" s="35">
        <v>0</v>
      </c>
      <c r="AD186" s="35">
        <v>0</v>
      </c>
      <c r="AE186" s="35">
        <v>0</v>
      </c>
      <c r="AF186" s="35">
        <v>0</v>
      </c>
      <c r="AG186" s="35">
        <v>0</v>
      </c>
      <c r="AH186" s="35">
        <v>0</v>
      </c>
      <c r="AI186" s="35">
        <v>0</v>
      </c>
      <c r="AJ186" s="35">
        <v>0</v>
      </c>
      <c r="AK186" s="35">
        <v>0</v>
      </c>
      <c r="AL186" s="35">
        <v>0</v>
      </c>
      <c r="AM186" s="35">
        <v>0</v>
      </c>
      <c r="AN186" s="35">
        <v>0</v>
      </c>
      <c r="AO186" s="35">
        <v>0</v>
      </c>
      <c r="AP186" s="35">
        <v>0</v>
      </c>
      <c r="AQ186" s="35">
        <v>0</v>
      </c>
      <c r="AR186" s="35">
        <v>0</v>
      </c>
      <c r="AS186" s="35">
        <v>0</v>
      </c>
      <c r="AT186" s="35">
        <v>0</v>
      </c>
      <c r="AU186" s="35">
        <v>16</v>
      </c>
      <c r="AV186" s="35">
        <v>156</v>
      </c>
      <c r="AW186" s="35">
        <v>21</v>
      </c>
      <c r="AX186" s="35">
        <v>25</v>
      </c>
      <c r="AY186" s="35">
        <v>232</v>
      </c>
      <c r="AZ186" s="35">
        <v>252</v>
      </c>
      <c r="BA186" s="35" t="s">
        <v>1039</v>
      </c>
      <c r="BB186" s="35" t="s">
        <v>1617</v>
      </c>
      <c r="BC186" s="67">
        <v>0</v>
      </c>
      <c r="BD186" s="35">
        <v>0</v>
      </c>
      <c r="BE186" s="35">
        <v>0</v>
      </c>
      <c r="BF186" s="35">
        <v>0</v>
      </c>
      <c r="BG186" s="35">
        <v>0</v>
      </c>
      <c r="BH186" s="35">
        <v>0</v>
      </c>
      <c r="BI186" s="35">
        <v>0</v>
      </c>
      <c r="BJ186" s="35">
        <v>0</v>
      </c>
      <c r="BK186" s="35">
        <v>0</v>
      </c>
      <c r="BL186" s="35">
        <v>0</v>
      </c>
      <c r="BM186" s="35">
        <v>0</v>
      </c>
      <c r="BN186" s="35">
        <v>0</v>
      </c>
      <c r="BO186" s="35">
        <v>0</v>
      </c>
      <c r="BP186" s="35">
        <v>0</v>
      </c>
      <c r="BQ186" s="35">
        <v>0</v>
      </c>
    </row>
    <row r="187" spans="1:69" x14ac:dyDescent="0.25">
      <c r="A187" s="35" t="s">
        <v>293</v>
      </c>
      <c r="B187" s="35" t="s">
        <v>818</v>
      </c>
      <c r="C187" s="35">
        <v>97076307</v>
      </c>
      <c r="D187" s="35" t="s">
        <v>751</v>
      </c>
      <c r="E187" s="35" t="s">
        <v>519</v>
      </c>
      <c r="F187" s="35" t="s">
        <v>155</v>
      </c>
      <c r="G187" s="67">
        <v>500</v>
      </c>
      <c r="H187" s="67">
        <v>0</v>
      </c>
      <c r="I187" s="67">
        <v>500</v>
      </c>
      <c r="J187" s="35">
        <v>0</v>
      </c>
      <c r="K187" s="35">
        <v>0</v>
      </c>
      <c r="L187" s="35">
        <v>0</v>
      </c>
      <c r="M187" s="35">
        <v>0</v>
      </c>
      <c r="N187" s="35">
        <v>0</v>
      </c>
      <c r="O187" s="35">
        <v>0</v>
      </c>
      <c r="P187" s="35">
        <v>0</v>
      </c>
      <c r="Q187" s="35">
        <v>0</v>
      </c>
      <c r="R187" s="35">
        <v>0</v>
      </c>
      <c r="S187" s="35">
        <v>0</v>
      </c>
      <c r="T187" s="35">
        <v>0</v>
      </c>
      <c r="U187" s="35">
        <v>0</v>
      </c>
      <c r="V187" s="35">
        <v>0</v>
      </c>
      <c r="W187" s="35">
        <v>0</v>
      </c>
      <c r="X187" s="35">
        <v>0</v>
      </c>
      <c r="Y187" s="35">
        <v>0</v>
      </c>
      <c r="Z187" s="35">
        <v>0</v>
      </c>
      <c r="AA187" s="35">
        <v>0</v>
      </c>
      <c r="AB187" s="35">
        <v>0</v>
      </c>
      <c r="AC187" s="35">
        <v>0</v>
      </c>
      <c r="AD187" s="35">
        <v>0</v>
      </c>
      <c r="AE187" s="35">
        <v>0</v>
      </c>
      <c r="AF187" s="35">
        <v>0</v>
      </c>
      <c r="AG187" s="35">
        <v>0</v>
      </c>
      <c r="AH187" s="35">
        <v>0</v>
      </c>
      <c r="AI187" s="35">
        <v>0</v>
      </c>
      <c r="AJ187" s="35">
        <v>0</v>
      </c>
      <c r="AK187" s="35">
        <v>0</v>
      </c>
      <c r="AL187" s="35">
        <v>0</v>
      </c>
      <c r="AM187" s="35">
        <v>0</v>
      </c>
      <c r="AN187" s="35">
        <v>0</v>
      </c>
      <c r="AO187" s="35">
        <v>0</v>
      </c>
      <c r="AP187" s="35">
        <v>0</v>
      </c>
      <c r="AQ187" s="35">
        <v>0</v>
      </c>
      <c r="AR187" s="35">
        <v>0</v>
      </c>
      <c r="AS187" s="35">
        <v>0</v>
      </c>
      <c r="AT187" s="35">
        <v>0</v>
      </c>
      <c r="AU187" s="35">
        <v>16</v>
      </c>
      <c r="AV187" s="35">
        <v>156</v>
      </c>
      <c r="AW187" s="35">
        <v>21</v>
      </c>
      <c r="AX187" s="35">
        <v>25</v>
      </c>
      <c r="AY187" s="35">
        <v>232</v>
      </c>
      <c r="AZ187" s="35">
        <v>252</v>
      </c>
      <c r="BA187" s="35" t="s">
        <v>1039</v>
      </c>
      <c r="BB187" s="35" t="s">
        <v>819</v>
      </c>
      <c r="BC187" s="67">
        <v>0</v>
      </c>
      <c r="BD187" s="35">
        <v>0</v>
      </c>
      <c r="BE187" s="35">
        <v>0</v>
      </c>
      <c r="BF187" s="35">
        <v>0</v>
      </c>
      <c r="BG187" s="35">
        <v>0</v>
      </c>
      <c r="BH187" s="35">
        <v>0</v>
      </c>
      <c r="BI187" s="35">
        <v>0</v>
      </c>
      <c r="BJ187" s="35">
        <v>0</v>
      </c>
      <c r="BK187" s="35">
        <v>0</v>
      </c>
      <c r="BL187" s="35">
        <v>0</v>
      </c>
      <c r="BM187" s="35">
        <v>0</v>
      </c>
      <c r="BN187" s="35">
        <v>0</v>
      </c>
      <c r="BO187" s="35">
        <v>0</v>
      </c>
      <c r="BP187" s="35">
        <v>0</v>
      </c>
      <c r="BQ187" s="35">
        <v>0</v>
      </c>
    </row>
    <row r="188" spans="1:69" x14ac:dyDescent="0.25">
      <c r="A188" s="35" t="s">
        <v>293</v>
      </c>
      <c r="B188" s="35" t="s">
        <v>1061</v>
      </c>
      <c r="C188" s="35">
        <v>97089171</v>
      </c>
      <c r="D188" s="35" t="s">
        <v>1062</v>
      </c>
      <c r="E188" s="35" t="s">
        <v>848</v>
      </c>
      <c r="F188" s="35" t="s">
        <v>241</v>
      </c>
      <c r="G188" s="67">
        <v>500</v>
      </c>
      <c r="H188" s="67">
        <v>0</v>
      </c>
      <c r="I188" s="67">
        <v>500</v>
      </c>
      <c r="J188" s="35">
        <v>0</v>
      </c>
      <c r="K188" s="35">
        <v>0</v>
      </c>
      <c r="L188" s="35">
        <v>0</v>
      </c>
      <c r="M188" s="35">
        <v>0</v>
      </c>
      <c r="N188" s="35">
        <v>0</v>
      </c>
      <c r="O188" s="35">
        <v>0</v>
      </c>
      <c r="P188" s="35">
        <v>0</v>
      </c>
      <c r="Q188" s="35">
        <v>0</v>
      </c>
      <c r="R188" s="35">
        <v>0</v>
      </c>
      <c r="S188" s="35">
        <v>0</v>
      </c>
      <c r="T188" s="35">
        <v>0</v>
      </c>
      <c r="U188" s="35">
        <v>0</v>
      </c>
      <c r="V188" s="35">
        <v>0</v>
      </c>
      <c r="W188" s="35">
        <v>0</v>
      </c>
      <c r="X188" s="35">
        <v>0</v>
      </c>
      <c r="Y188" s="35">
        <v>0</v>
      </c>
      <c r="Z188" s="35">
        <v>0</v>
      </c>
      <c r="AA188" s="35">
        <v>0</v>
      </c>
      <c r="AB188" s="35">
        <v>0</v>
      </c>
      <c r="AC188" s="35">
        <v>0</v>
      </c>
      <c r="AD188" s="35">
        <v>0</v>
      </c>
      <c r="AE188" s="35">
        <v>0</v>
      </c>
      <c r="AF188" s="35">
        <v>0</v>
      </c>
      <c r="AG188" s="35">
        <v>0</v>
      </c>
      <c r="AH188" s="35">
        <v>0</v>
      </c>
      <c r="AI188" s="35">
        <v>0</v>
      </c>
      <c r="AJ188" s="35">
        <v>0</v>
      </c>
      <c r="AK188" s="35">
        <v>0</v>
      </c>
      <c r="AL188" s="35">
        <v>0</v>
      </c>
      <c r="AM188" s="35">
        <v>0</v>
      </c>
      <c r="AN188" s="35">
        <v>0</v>
      </c>
      <c r="AO188" s="35">
        <v>0</v>
      </c>
      <c r="AP188" s="35">
        <v>0</v>
      </c>
      <c r="AQ188" s="35">
        <v>0</v>
      </c>
      <c r="AR188" s="35">
        <v>0</v>
      </c>
      <c r="AS188" s="35">
        <v>0</v>
      </c>
      <c r="AT188" s="35">
        <v>0</v>
      </c>
      <c r="AU188" s="35">
        <v>2</v>
      </c>
      <c r="AV188" s="35">
        <v>156</v>
      </c>
      <c r="AW188" s="35">
        <v>2</v>
      </c>
      <c r="AX188" s="35">
        <v>2</v>
      </c>
      <c r="AY188" s="35">
        <v>232</v>
      </c>
      <c r="AZ188" s="35">
        <v>252</v>
      </c>
      <c r="BA188" s="35" t="s">
        <v>1414</v>
      </c>
      <c r="BB188" s="35" t="s">
        <v>1063</v>
      </c>
      <c r="BC188" s="67">
        <v>0</v>
      </c>
      <c r="BD188" s="35">
        <v>0</v>
      </c>
      <c r="BE188" s="35">
        <v>0</v>
      </c>
      <c r="BF188" s="35">
        <v>0</v>
      </c>
      <c r="BG188" s="35">
        <v>0</v>
      </c>
      <c r="BH188" s="35">
        <v>0</v>
      </c>
      <c r="BI188" s="35">
        <v>0</v>
      </c>
      <c r="BJ188" s="35">
        <v>0</v>
      </c>
      <c r="BK188" s="35">
        <v>0</v>
      </c>
      <c r="BL188" s="35">
        <v>0</v>
      </c>
      <c r="BM188" s="35">
        <v>0</v>
      </c>
      <c r="BN188" s="35">
        <v>0</v>
      </c>
      <c r="BO188" s="35">
        <v>0</v>
      </c>
      <c r="BP188" s="35">
        <v>0</v>
      </c>
      <c r="BQ188" s="35">
        <v>0</v>
      </c>
    </row>
    <row r="189" spans="1:69" x14ac:dyDescent="0.25">
      <c r="A189" s="35" t="s">
        <v>293</v>
      </c>
      <c r="B189" s="35" t="s">
        <v>1064</v>
      </c>
      <c r="C189" s="35">
        <v>97083874</v>
      </c>
      <c r="D189" s="35" t="s">
        <v>887</v>
      </c>
      <c r="E189" s="35" t="s">
        <v>784</v>
      </c>
      <c r="F189" s="35" t="s">
        <v>188</v>
      </c>
      <c r="G189" s="67">
        <v>500</v>
      </c>
      <c r="H189" s="67">
        <v>-4.25</v>
      </c>
      <c r="I189" s="67">
        <v>496</v>
      </c>
      <c r="J189" s="35">
        <v>0</v>
      </c>
      <c r="K189" s="35">
        <v>0</v>
      </c>
      <c r="L189" s="35">
        <v>0</v>
      </c>
      <c r="M189" s="35">
        <v>0</v>
      </c>
      <c r="N189" s="35">
        <v>0</v>
      </c>
      <c r="O189" s="35">
        <v>0</v>
      </c>
      <c r="P189" s="35">
        <v>0</v>
      </c>
      <c r="Q189" s="35">
        <v>0</v>
      </c>
      <c r="R189" s="35">
        <v>0</v>
      </c>
      <c r="S189" s="35">
        <v>0</v>
      </c>
      <c r="T189" s="35">
        <v>0</v>
      </c>
      <c r="U189" s="35">
        <v>0</v>
      </c>
      <c r="V189" s="35">
        <v>0</v>
      </c>
      <c r="W189" s="35">
        <v>0</v>
      </c>
      <c r="X189" s="35">
        <v>0</v>
      </c>
      <c r="Y189" s="35">
        <v>0</v>
      </c>
      <c r="Z189" s="35">
        <v>0</v>
      </c>
      <c r="AA189" s="35">
        <v>0</v>
      </c>
      <c r="AB189" s="35">
        <v>0</v>
      </c>
      <c r="AC189" s="35">
        <v>0</v>
      </c>
      <c r="AD189" s="35">
        <v>0</v>
      </c>
      <c r="AE189" s="35">
        <v>0</v>
      </c>
      <c r="AF189" s="35">
        <v>0</v>
      </c>
      <c r="AG189" s="35">
        <v>0</v>
      </c>
      <c r="AH189" s="35">
        <v>0</v>
      </c>
      <c r="AI189" s="35">
        <v>0</v>
      </c>
      <c r="AJ189" s="35">
        <v>0</v>
      </c>
      <c r="AK189" s="35">
        <v>0</v>
      </c>
      <c r="AL189" s="35">
        <v>0</v>
      </c>
      <c r="AM189" s="35">
        <v>0</v>
      </c>
      <c r="AN189" s="35">
        <v>0</v>
      </c>
      <c r="AO189" s="35">
        <v>0</v>
      </c>
      <c r="AP189" s="35">
        <v>0</v>
      </c>
      <c r="AQ189" s="35">
        <v>5</v>
      </c>
      <c r="AR189" s="35">
        <v>5</v>
      </c>
      <c r="AS189" s="35">
        <v>0</v>
      </c>
      <c r="AT189" s="35">
        <v>0</v>
      </c>
      <c r="AU189" s="35">
        <v>60</v>
      </c>
      <c r="AV189" s="35">
        <v>348</v>
      </c>
      <c r="AW189" s="35">
        <v>43</v>
      </c>
      <c r="AX189" s="35">
        <v>67</v>
      </c>
      <c r="AY189" s="35">
        <v>232</v>
      </c>
      <c r="AZ189" s="35">
        <v>252</v>
      </c>
      <c r="BA189" s="35" t="s">
        <v>1618</v>
      </c>
      <c r="BB189" s="35" t="s">
        <v>1065</v>
      </c>
      <c r="BC189" s="67">
        <v>-4.25</v>
      </c>
      <c r="BD189" s="35">
        <v>0</v>
      </c>
      <c r="BE189" s="35">
        <v>0</v>
      </c>
      <c r="BF189" s="35">
        <v>0</v>
      </c>
      <c r="BG189" s="35">
        <v>0</v>
      </c>
      <c r="BH189" s="35">
        <v>0</v>
      </c>
      <c r="BI189" s="35">
        <v>0</v>
      </c>
      <c r="BJ189" s="35">
        <v>0</v>
      </c>
      <c r="BK189" s="35">
        <v>0</v>
      </c>
      <c r="BL189" s="35">
        <v>-4.25</v>
      </c>
      <c r="BM189" s="35">
        <v>0</v>
      </c>
      <c r="BN189" s="35">
        <v>0</v>
      </c>
      <c r="BO189" s="35">
        <v>0</v>
      </c>
      <c r="BP189" s="35">
        <v>5</v>
      </c>
      <c r="BQ189" s="35">
        <v>0</v>
      </c>
    </row>
    <row r="190" spans="1:69" x14ac:dyDescent="0.25">
      <c r="A190" s="35" t="s">
        <v>293</v>
      </c>
      <c r="B190" s="35" t="s">
        <v>1066</v>
      </c>
      <c r="C190" s="35">
        <v>97076843</v>
      </c>
      <c r="D190" s="35" t="s">
        <v>887</v>
      </c>
      <c r="E190" s="35" t="s">
        <v>753</v>
      </c>
      <c r="F190" s="35" t="s">
        <v>188</v>
      </c>
      <c r="G190" s="67">
        <v>500</v>
      </c>
      <c r="H190" s="67">
        <v>-12.5</v>
      </c>
      <c r="I190" s="67">
        <v>488</v>
      </c>
      <c r="J190" s="35">
        <v>0</v>
      </c>
      <c r="K190" s="35">
        <v>0</v>
      </c>
      <c r="L190" s="35">
        <v>0</v>
      </c>
      <c r="M190" s="35">
        <v>0</v>
      </c>
      <c r="N190" s="35">
        <v>0</v>
      </c>
      <c r="O190" s="35">
        <v>0</v>
      </c>
      <c r="P190" s="35">
        <v>0</v>
      </c>
      <c r="Q190" s="35">
        <v>0</v>
      </c>
      <c r="R190" s="35">
        <v>0</v>
      </c>
      <c r="S190" s="35">
        <v>0</v>
      </c>
      <c r="T190" s="35">
        <v>0</v>
      </c>
      <c r="U190" s="35">
        <v>0</v>
      </c>
      <c r="V190" s="35">
        <v>0</v>
      </c>
      <c r="W190" s="35">
        <v>0</v>
      </c>
      <c r="X190" s="35">
        <v>0</v>
      </c>
      <c r="Y190" s="35">
        <v>0</v>
      </c>
      <c r="Z190" s="35">
        <v>0</v>
      </c>
      <c r="AA190" s="35">
        <v>0</v>
      </c>
      <c r="AB190" s="35">
        <v>0</v>
      </c>
      <c r="AC190" s="35">
        <v>0</v>
      </c>
      <c r="AD190" s="35">
        <v>0</v>
      </c>
      <c r="AE190" s="35">
        <v>0</v>
      </c>
      <c r="AF190" s="35">
        <v>0</v>
      </c>
      <c r="AG190" s="35">
        <v>0</v>
      </c>
      <c r="AH190" s="35">
        <v>0</v>
      </c>
      <c r="AI190" s="35">
        <v>0</v>
      </c>
      <c r="AJ190" s="35">
        <v>0</v>
      </c>
      <c r="AK190" s="35">
        <v>0</v>
      </c>
      <c r="AL190" s="35">
        <v>0</v>
      </c>
      <c r="AM190" s="35">
        <v>0</v>
      </c>
      <c r="AN190" s="35">
        <v>0</v>
      </c>
      <c r="AO190" s="35">
        <v>0</v>
      </c>
      <c r="AP190" s="35">
        <v>0</v>
      </c>
      <c r="AQ190" s="35">
        <v>5</v>
      </c>
      <c r="AR190" s="35">
        <v>5</v>
      </c>
      <c r="AS190" s="35">
        <v>0</v>
      </c>
      <c r="AT190" s="35">
        <v>0</v>
      </c>
      <c r="AU190" s="35">
        <v>68</v>
      </c>
      <c r="AV190" s="35">
        <v>387</v>
      </c>
      <c r="AW190" s="35">
        <v>43</v>
      </c>
      <c r="AX190" s="35">
        <v>73</v>
      </c>
      <c r="AY190" s="35">
        <v>232</v>
      </c>
      <c r="AZ190" s="35">
        <v>252</v>
      </c>
      <c r="BA190" s="35" t="s">
        <v>1619</v>
      </c>
      <c r="BB190" s="35" t="s">
        <v>1067</v>
      </c>
      <c r="BC190" s="67">
        <v>-12.5</v>
      </c>
      <c r="BD190" s="35">
        <v>0</v>
      </c>
      <c r="BE190" s="35">
        <v>0</v>
      </c>
      <c r="BF190" s="35">
        <v>0</v>
      </c>
      <c r="BG190" s="35">
        <v>0</v>
      </c>
      <c r="BH190" s="35">
        <v>0</v>
      </c>
      <c r="BI190" s="35">
        <v>0</v>
      </c>
      <c r="BJ190" s="35">
        <v>0</v>
      </c>
      <c r="BK190" s="35">
        <v>0</v>
      </c>
      <c r="BL190" s="35">
        <v>-12.5</v>
      </c>
      <c r="BM190" s="35">
        <v>0</v>
      </c>
      <c r="BN190" s="35">
        <v>0</v>
      </c>
      <c r="BO190" s="35">
        <v>0</v>
      </c>
      <c r="BP190" s="35">
        <v>5</v>
      </c>
      <c r="BQ190" s="35">
        <v>0</v>
      </c>
    </row>
    <row r="191" spans="1:69" x14ac:dyDescent="0.25">
      <c r="A191" s="35" t="s">
        <v>293</v>
      </c>
      <c r="B191" s="35" t="s">
        <v>908</v>
      </c>
      <c r="C191" s="35">
        <v>97067437</v>
      </c>
      <c r="D191" s="35" t="s">
        <v>887</v>
      </c>
      <c r="E191" s="35" t="s">
        <v>731</v>
      </c>
      <c r="F191" s="35" t="s">
        <v>188</v>
      </c>
      <c r="G191" s="67">
        <v>500</v>
      </c>
      <c r="H191" s="67">
        <v>-4.5</v>
      </c>
      <c r="I191" s="67">
        <v>496</v>
      </c>
      <c r="J191" s="35">
        <v>0</v>
      </c>
      <c r="K191" s="35">
        <v>0</v>
      </c>
      <c r="L191" s="35">
        <v>0</v>
      </c>
      <c r="M191" s="35">
        <v>0</v>
      </c>
      <c r="N191" s="35">
        <v>0</v>
      </c>
      <c r="O191" s="35">
        <v>0</v>
      </c>
      <c r="P191" s="35">
        <v>0</v>
      </c>
      <c r="Q191" s="35">
        <v>0</v>
      </c>
      <c r="R191" s="35">
        <v>0</v>
      </c>
      <c r="S191" s="35">
        <v>0</v>
      </c>
      <c r="T191" s="35">
        <v>0</v>
      </c>
      <c r="U191" s="35">
        <v>0</v>
      </c>
      <c r="V191" s="35">
        <v>0</v>
      </c>
      <c r="W191" s="35">
        <v>0</v>
      </c>
      <c r="X191" s="35">
        <v>0</v>
      </c>
      <c r="Y191" s="35">
        <v>0</v>
      </c>
      <c r="Z191" s="35">
        <v>0</v>
      </c>
      <c r="AA191" s="35">
        <v>0</v>
      </c>
      <c r="AB191" s="35">
        <v>0</v>
      </c>
      <c r="AC191" s="35">
        <v>0</v>
      </c>
      <c r="AD191" s="35">
        <v>0</v>
      </c>
      <c r="AE191" s="35">
        <v>0</v>
      </c>
      <c r="AF191" s="35">
        <v>0</v>
      </c>
      <c r="AG191" s="35">
        <v>0</v>
      </c>
      <c r="AH191" s="35">
        <v>0</v>
      </c>
      <c r="AI191" s="35">
        <v>0</v>
      </c>
      <c r="AJ191" s="35">
        <v>0</v>
      </c>
      <c r="AK191" s="35">
        <v>0</v>
      </c>
      <c r="AL191" s="35">
        <v>0</v>
      </c>
      <c r="AM191" s="35">
        <v>0</v>
      </c>
      <c r="AN191" s="35">
        <v>0</v>
      </c>
      <c r="AO191" s="35">
        <v>0</v>
      </c>
      <c r="AP191" s="35">
        <v>1</v>
      </c>
      <c r="AQ191" s="35">
        <v>3</v>
      </c>
      <c r="AR191" s="35">
        <v>4</v>
      </c>
      <c r="AS191" s="35">
        <v>0.25</v>
      </c>
      <c r="AT191" s="35">
        <v>1</v>
      </c>
      <c r="AU191" s="35">
        <v>61</v>
      </c>
      <c r="AV191" s="35">
        <v>349</v>
      </c>
      <c r="AW191" s="35">
        <v>43</v>
      </c>
      <c r="AX191" s="35">
        <v>67</v>
      </c>
      <c r="AY191" s="35">
        <v>232</v>
      </c>
      <c r="AZ191" s="35">
        <v>252</v>
      </c>
      <c r="BA191" s="35" t="s">
        <v>1620</v>
      </c>
      <c r="BB191" s="35" t="s">
        <v>909</v>
      </c>
      <c r="BC191" s="67">
        <v>-4.5</v>
      </c>
      <c r="BD191" s="35">
        <v>0</v>
      </c>
      <c r="BE191" s="35">
        <v>0</v>
      </c>
      <c r="BF191" s="35">
        <v>0</v>
      </c>
      <c r="BG191" s="35">
        <v>0</v>
      </c>
      <c r="BH191" s="35">
        <v>0</v>
      </c>
      <c r="BI191" s="35">
        <v>0</v>
      </c>
      <c r="BJ191" s="35">
        <v>0</v>
      </c>
      <c r="BK191" s="35">
        <v>0</v>
      </c>
      <c r="BL191" s="35">
        <v>-4.5</v>
      </c>
      <c r="BM191" s="35">
        <v>1</v>
      </c>
      <c r="BN191" s="35">
        <v>0</v>
      </c>
      <c r="BO191" s="35">
        <v>1</v>
      </c>
      <c r="BP191" s="35">
        <v>3</v>
      </c>
      <c r="BQ191" s="35">
        <v>0</v>
      </c>
    </row>
    <row r="192" spans="1:69" x14ac:dyDescent="0.25">
      <c r="A192" s="35" t="s">
        <v>293</v>
      </c>
      <c r="B192" s="35" t="s">
        <v>1068</v>
      </c>
      <c r="C192" s="35">
        <v>97087199</v>
      </c>
      <c r="D192" s="35" t="s">
        <v>1069</v>
      </c>
      <c r="E192" s="35" t="s">
        <v>628</v>
      </c>
      <c r="F192" s="35" t="s">
        <v>241</v>
      </c>
      <c r="G192" s="67">
        <v>500</v>
      </c>
      <c r="H192" s="67">
        <v>0</v>
      </c>
      <c r="I192" s="67">
        <v>500</v>
      </c>
      <c r="J192" s="35">
        <v>0</v>
      </c>
      <c r="K192" s="35">
        <v>0</v>
      </c>
      <c r="L192" s="35">
        <v>0</v>
      </c>
      <c r="M192" s="35">
        <v>0</v>
      </c>
      <c r="N192" s="35">
        <v>0</v>
      </c>
      <c r="O192" s="35">
        <v>0</v>
      </c>
      <c r="P192" s="35">
        <v>0</v>
      </c>
      <c r="Q192" s="35">
        <v>0</v>
      </c>
      <c r="R192" s="35">
        <v>0</v>
      </c>
      <c r="S192" s="35">
        <v>0</v>
      </c>
      <c r="T192" s="35">
        <v>0</v>
      </c>
      <c r="U192" s="35">
        <v>0</v>
      </c>
      <c r="V192" s="35">
        <v>0</v>
      </c>
      <c r="W192" s="35">
        <v>0</v>
      </c>
      <c r="X192" s="35">
        <v>0</v>
      </c>
      <c r="Y192" s="35">
        <v>0</v>
      </c>
      <c r="Z192" s="35">
        <v>0</v>
      </c>
      <c r="AA192" s="35">
        <v>0</v>
      </c>
      <c r="AB192" s="35">
        <v>0</v>
      </c>
      <c r="AC192" s="35">
        <v>0</v>
      </c>
      <c r="AD192" s="35">
        <v>0</v>
      </c>
      <c r="AE192" s="35">
        <v>0</v>
      </c>
      <c r="AF192" s="35">
        <v>0</v>
      </c>
      <c r="AG192" s="35">
        <v>0</v>
      </c>
      <c r="AH192" s="35">
        <v>0</v>
      </c>
      <c r="AI192" s="35">
        <v>0</v>
      </c>
      <c r="AJ192" s="35">
        <v>0</v>
      </c>
      <c r="AK192" s="35">
        <v>0</v>
      </c>
      <c r="AL192" s="35">
        <v>0</v>
      </c>
      <c r="AM192" s="35">
        <v>0</v>
      </c>
      <c r="AN192" s="35">
        <v>0</v>
      </c>
      <c r="AO192" s="35">
        <v>0</v>
      </c>
      <c r="AP192" s="35">
        <v>0</v>
      </c>
      <c r="AQ192" s="35">
        <v>0</v>
      </c>
      <c r="AR192" s="35">
        <v>0</v>
      </c>
      <c r="AS192" s="35">
        <v>0</v>
      </c>
      <c r="AT192" s="35">
        <v>0</v>
      </c>
      <c r="AU192" s="35">
        <v>2</v>
      </c>
      <c r="AV192" s="35">
        <v>156</v>
      </c>
      <c r="AW192" s="35">
        <v>2</v>
      </c>
      <c r="AX192" s="35">
        <v>2</v>
      </c>
      <c r="AY192" s="35">
        <v>232</v>
      </c>
      <c r="AZ192" s="35">
        <v>252</v>
      </c>
      <c r="BA192" s="35" t="s">
        <v>1414</v>
      </c>
      <c r="BB192" s="35" t="s">
        <v>1070</v>
      </c>
      <c r="BC192" s="67">
        <v>0</v>
      </c>
      <c r="BD192" s="35">
        <v>0</v>
      </c>
      <c r="BE192" s="35">
        <v>0</v>
      </c>
      <c r="BF192" s="35">
        <v>0</v>
      </c>
      <c r="BG192" s="35">
        <v>0</v>
      </c>
      <c r="BH192" s="35">
        <v>0</v>
      </c>
      <c r="BI192" s="35">
        <v>0</v>
      </c>
      <c r="BJ192" s="35">
        <v>0</v>
      </c>
      <c r="BK192" s="35">
        <v>0</v>
      </c>
      <c r="BL192" s="35">
        <v>0</v>
      </c>
      <c r="BM192" s="35">
        <v>0</v>
      </c>
      <c r="BN192" s="35">
        <v>0</v>
      </c>
      <c r="BO192" s="35">
        <v>0</v>
      </c>
      <c r="BP192" s="35">
        <v>0</v>
      </c>
      <c r="BQ192" s="35">
        <v>0</v>
      </c>
    </row>
    <row r="193" spans="1:69" x14ac:dyDescent="0.25">
      <c r="A193" s="35" t="s">
        <v>293</v>
      </c>
      <c r="B193" s="35" t="s">
        <v>1071</v>
      </c>
      <c r="C193" s="35">
        <v>97088440</v>
      </c>
      <c r="D193" s="35" t="s">
        <v>1072</v>
      </c>
      <c r="E193" s="35" t="s">
        <v>359</v>
      </c>
      <c r="F193" s="35" t="s">
        <v>155</v>
      </c>
      <c r="G193" s="67">
        <v>500</v>
      </c>
      <c r="H193" s="67">
        <v>7</v>
      </c>
      <c r="I193" s="67">
        <v>507</v>
      </c>
      <c r="J193" s="35">
        <v>0</v>
      </c>
      <c r="K193" s="35">
        <v>0</v>
      </c>
      <c r="L193" s="35">
        <v>0</v>
      </c>
      <c r="M193" s="35">
        <v>0</v>
      </c>
      <c r="N193" s="35">
        <v>0</v>
      </c>
      <c r="O193" s="35">
        <v>0</v>
      </c>
      <c r="P193" s="35">
        <v>0</v>
      </c>
      <c r="Q193" s="35">
        <v>0</v>
      </c>
      <c r="R193" s="35">
        <v>2</v>
      </c>
      <c r="S193" s="35">
        <v>1</v>
      </c>
      <c r="T193" s="35">
        <v>3</v>
      </c>
      <c r="U193" s="35">
        <v>0.66666666666666663</v>
      </c>
      <c r="V193" s="35">
        <v>0</v>
      </c>
      <c r="W193" s="35">
        <v>0</v>
      </c>
      <c r="X193" s="35">
        <v>0</v>
      </c>
      <c r="Y193" s="35">
        <v>0</v>
      </c>
      <c r="Z193" s="35">
        <v>0</v>
      </c>
      <c r="AA193" s="35">
        <v>0</v>
      </c>
      <c r="AB193" s="35">
        <v>0</v>
      </c>
      <c r="AC193" s="35">
        <v>0</v>
      </c>
      <c r="AD193" s="35">
        <v>0</v>
      </c>
      <c r="AE193" s="35">
        <v>0</v>
      </c>
      <c r="AF193" s="35">
        <v>0</v>
      </c>
      <c r="AG193" s="35">
        <v>0</v>
      </c>
      <c r="AH193" s="35">
        <v>0</v>
      </c>
      <c r="AI193" s="35">
        <v>0</v>
      </c>
      <c r="AJ193" s="35">
        <v>0</v>
      </c>
      <c r="AK193" s="35">
        <v>0</v>
      </c>
      <c r="AL193" s="35">
        <v>0</v>
      </c>
      <c r="AM193" s="35">
        <v>0</v>
      </c>
      <c r="AN193" s="35">
        <v>0</v>
      </c>
      <c r="AO193" s="35">
        <v>0</v>
      </c>
      <c r="AP193" s="35">
        <v>0</v>
      </c>
      <c r="AQ193" s="35">
        <v>0</v>
      </c>
      <c r="AR193" s="35">
        <v>0</v>
      </c>
      <c r="AS193" s="35">
        <v>0</v>
      </c>
      <c r="AT193" s="35">
        <v>2</v>
      </c>
      <c r="AU193" s="35">
        <v>11</v>
      </c>
      <c r="AV193" s="35">
        <v>109</v>
      </c>
      <c r="AW193" s="35">
        <v>21</v>
      </c>
      <c r="AX193" s="35">
        <v>22</v>
      </c>
      <c r="AY193" s="35">
        <v>232</v>
      </c>
      <c r="AZ193" s="35">
        <v>241</v>
      </c>
      <c r="BA193" s="35" t="s">
        <v>485</v>
      </c>
      <c r="BB193" s="35" t="s">
        <v>1073</v>
      </c>
      <c r="BC193" s="67">
        <v>7</v>
      </c>
      <c r="BD193" s="35">
        <v>0</v>
      </c>
      <c r="BE193" s="35">
        <v>0</v>
      </c>
      <c r="BF193" s="35">
        <v>7</v>
      </c>
      <c r="BG193" s="35">
        <v>0</v>
      </c>
      <c r="BH193" s="35">
        <v>0</v>
      </c>
      <c r="BI193" s="35">
        <v>0</v>
      </c>
      <c r="BJ193" s="35">
        <v>0</v>
      </c>
      <c r="BK193" s="35">
        <v>0</v>
      </c>
      <c r="BL193" s="35">
        <v>0</v>
      </c>
      <c r="BM193" s="35">
        <v>2</v>
      </c>
      <c r="BN193" s="35">
        <v>0</v>
      </c>
      <c r="BO193" s="35">
        <v>2</v>
      </c>
      <c r="BP193" s="35">
        <v>1</v>
      </c>
      <c r="BQ193" s="35">
        <v>0</v>
      </c>
    </row>
    <row r="194" spans="1:69" x14ac:dyDescent="0.25">
      <c r="A194" s="35" t="s">
        <v>293</v>
      </c>
      <c r="B194" s="35" t="s">
        <v>1074</v>
      </c>
      <c r="C194" s="35">
        <v>87422271</v>
      </c>
      <c r="D194" s="35" t="s">
        <v>1075</v>
      </c>
      <c r="E194" s="35" t="s">
        <v>365</v>
      </c>
      <c r="F194" s="35" t="s">
        <v>221</v>
      </c>
      <c r="G194" s="67">
        <v>667</v>
      </c>
      <c r="H194" s="67">
        <v>0</v>
      </c>
      <c r="I194" s="67">
        <v>667</v>
      </c>
      <c r="J194" s="35">
        <v>0</v>
      </c>
      <c r="K194" s="35">
        <v>0</v>
      </c>
      <c r="L194" s="35">
        <v>0</v>
      </c>
      <c r="M194" s="35">
        <v>0</v>
      </c>
      <c r="N194" s="35">
        <v>0</v>
      </c>
      <c r="O194" s="35">
        <v>0</v>
      </c>
      <c r="P194" s="35">
        <v>0</v>
      </c>
      <c r="Q194" s="35">
        <v>0</v>
      </c>
      <c r="R194" s="35">
        <v>0</v>
      </c>
      <c r="S194" s="35">
        <v>0</v>
      </c>
      <c r="T194" s="35">
        <v>0</v>
      </c>
      <c r="U194" s="35">
        <v>0</v>
      </c>
      <c r="V194" s="35">
        <v>0</v>
      </c>
      <c r="W194" s="35">
        <v>0</v>
      </c>
      <c r="X194" s="35">
        <v>0</v>
      </c>
      <c r="Y194" s="35">
        <v>0</v>
      </c>
      <c r="Z194" s="35">
        <v>0</v>
      </c>
      <c r="AA194" s="35">
        <v>0</v>
      </c>
      <c r="AB194" s="35">
        <v>0</v>
      </c>
      <c r="AC194" s="35">
        <v>0</v>
      </c>
      <c r="AD194" s="35">
        <v>0</v>
      </c>
      <c r="AE194" s="35">
        <v>0</v>
      </c>
      <c r="AF194" s="35">
        <v>0</v>
      </c>
      <c r="AG194" s="35">
        <v>0</v>
      </c>
      <c r="AH194" s="35">
        <v>0</v>
      </c>
      <c r="AI194" s="35">
        <v>0</v>
      </c>
      <c r="AJ194" s="35">
        <v>0</v>
      </c>
      <c r="AK194" s="35">
        <v>0</v>
      </c>
      <c r="AL194" s="35">
        <v>0</v>
      </c>
      <c r="AM194" s="35">
        <v>0</v>
      </c>
      <c r="AN194" s="35">
        <v>0</v>
      </c>
      <c r="AO194" s="35">
        <v>0</v>
      </c>
      <c r="AP194" s="35">
        <v>0</v>
      </c>
      <c r="AQ194" s="35">
        <v>0</v>
      </c>
      <c r="AR194" s="35">
        <v>0</v>
      </c>
      <c r="AS194" s="35">
        <v>0</v>
      </c>
      <c r="AT194" s="35">
        <v>0</v>
      </c>
      <c r="AU194" s="35">
        <v>5</v>
      </c>
      <c r="AV194" s="35">
        <v>156</v>
      </c>
      <c r="AW194" s="35">
        <v>7</v>
      </c>
      <c r="AX194" s="35">
        <v>7</v>
      </c>
      <c r="AY194" s="35">
        <v>166</v>
      </c>
      <c r="AZ194" s="35">
        <v>169</v>
      </c>
      <c r="BA194" s="35" t="s">
        <v>607</v>
      </c>
      <c r="BB194" s="35" t="s">
        <v>1076</v>
      </c>
      <c r="BC194" s="67">
        <v>0</v>
      </c>
      <c r="BD194" s="35">
        <v>0</v>
      </c>
      <c r="BE194" s="35">
        <v>0</v>
      </c>
      <c r="BF194" s="35">
        <v>0</v>
      </c>
      <c r="BG194" s="35">
        <v>0</v>
      </c>
      <c r="BH194" s="35">
        <v>0</v>
      </c>
      <c r="BI194" s="35">
        <v>0</v>
      </c>
      <c r="BJ194" s="35">
        <v>0</v>
      </c>
      <c r="BK194" s="35">
        <v>0</v>
      </c>
      <c r="BL194" s="35">
        <v>0</v>
      </c>
      <c r="BM194" s="35">
        <v>0</v>
      </c>
      <c r="BN194" s="35">
        <v>0</v>
      </c>
      <c r="BO194" s="35">
        <v>0</v>
      </c>
      <c r="BP194" s="35">
        <v>0</v>
      </c>
      <c r="BQ194" s="35">
        <v>0</v>
      </c>
    </row>
    <row r="195" spans="1:69" x14ac:dyDescent="0.25">
      <c r="A195" s="35" t="s">
        <v>293</v>
      </c>
      <c r="B195" s="35" t="s">
        <v>1621</v>
      </c>
      <c r="C195" s="35">
        <v>87425104</v>
      </c>
      <c r="D195" s="35" t="s">
        <v>1622</v>
      </c>
      <c r="E195" s="35" t="s">
        <v>1256</v>
      </c>
      <c r="F195" s="35" t="s">
        <v>1381</v>
      </c>
      <c r="G195" s="67">
        <v>1002</v>
      </c>
      <c r="H195" s="67">
        <v>-44</v>
      </c>
      <c r="I195" s="67">
        <v>958</v>
      </c>
      <c r="J195" s="35">
        <v>2</v>
      </c>
      <c r="K195" s="35">
        <v>4</v>
      </c>
      <c r="L195" s="35">
        <v>6</v>
      </c>
      <c r="M195" s="35">
        <v>0.33333333333333331</v>
      </c>
      <c r="N195" s="35">
        <v>0</v>
      </c>
      <c r="O195" s="35">
        <v>0</v>
      </c>
      <c r="P195" s="35">
        <v>0</v>
      </c>
      <c r="Q195" s="35">
        <v>0</v>
      </c>
      <c r="R195" s="35">
        <v>0</v>
      </c>
      <c r="S195" s="35">
        <v>0</v>
      </c>
      <c r="T195" s="35">
        <v>0</v>
      </c>
      <c r="U195" s="35">
        <v>0</v>
      </c>
      <c r="V195" s="35">
        <v>0</v>
      </c>
      <c r="W195" s="35">
        <v>0</v>
      </c>
      <c r="X195" s="35">
        <v>0</v>
      </c>
      <c r="Y195" s="35">
        <v>0</v>
      </c>
      <c r="Z195" s="35">
        <v>0</v>
      </c>
      <c r="AA195" s="35">
        <v>0</v>
      </c>
      <c r="AB195" s="35">
        <v>0</v>
      </c>
      <c r="AC195" s="35">
        <v>0</v>
      </c>
      <c r="AD195" s="35">
        <v>0</v>
      </c>
      <c r="AE195" s="35">
        <v>0</v>
      </c>
      <c r="AF195" s="35">
        <v>0</v>
      </c>
      <c r="AG195" s="35">
        <v>0</v>
      </c>
      <c r="AH195" s="35">
        <v>0</v>
      </c>
      <c r="AI195" s="35">
        <v>0</v>
      </c>
      <c r="AJ195" s="35">
        <v>0</v>
      </c>
      <c r="AK195" s="35">
        <v>0</v>
      </c>
      <c r="AL195" s="35">
        <v>0</v>
      </c>
      <c r="AM195" s="35">
        <v>0</v>
      </c>
      <c r="AN195" s="35">
        <v>0</v>
      </c>
      <c r="AO195" s="35">
        <v>0</v>
      </c>
      <c r="AP195" s="35">
        <v>0</v>
      </c>
      <c r="AQ195" s="35">
        <v>0</v>
      </c>
      <c r="AR195" s="35">
        <v>0</v>
      </c>
      <c r="AS195" s="35">
        <v>0</v>
      </c>
      <c r="AT195" s="35">
        <v>2</v>
      </c>
      <c r="AU195" s="35">
        <v>3</v>
      </c>
      <c r="AV195" s="35">
        <v>442</v>
      </c>
      <c r="AW195" s="35">
        <v>1</v>
      </c>
      <c r="AX195" s="35">
        <v>1</v>
      </c>
      <c r="AY195" s="35">
        <v>74</v>
      </c>
      <c r="AZ195" s="35">
        <v>84</v>
      </c>
      <c r="BA195" s="35" t="s">
        <v>1623</v>
      </c>
      <c r="BB195" s="35" t="s">
        <v>1624</v>
      </c>
      <c r="BC195" s="67">
        <v>-44</v>
      </c>
      <c r="BD195" s="35">
        <v>-44</v>
      </c>
      <c r="BE195" s="35">
        <v>0</v>
      </c>
      <c r="BF195" s="35">
        <v>0</v>
      </c>
      <c r="BG195" s="35">
        <v>0</v>
      </c>
      <c r="BH195" s="35">
        <v>0</v>
      </c>
      <c r="BI195" s="35">
        <v>0</v>
      </c>
      <c r="BJ195" s="35">
        <v>0</v>
      </c>
      <c r="BK195" s="35">
        <v>0</v>
      </c>
      <c r="BL195" s="35">
        <v>0</v>
      </c>
      <c r="BM195" s="35">
        <v>1</v>
      </c>
      <c r="BN195" s="35">
        <v>0</v>
      </c>
      <c r="BO195" s="35">
        <v>2</v>
      </c>
      <c r="BP195" s="35">
        <v>0</v>
      </c>
      <c r="BQ195" s="35">
        <v>4</v>
      </c>
    </row>
    <row r="196" spans="1:69" x14ac:dyDescent="0.25">
      <c r="A196" s="35" t="s">
        <v>293</v>
      </c>
      <c r="B196" s="35" t="s">
        <v>226</v>
      </c>
      <c r="C196" s="35">
        <v>87439070</v>
      </c>
      <c r="D196" s="35" t="s">
        <v>225</v>
      </c>
      <c r="E196" s="35" t="s">
        <v>322</v>
      </c>
      <c r="F196" s="35" t="s">
        <v>221</v>
      </c>
      <c r="G196" s="67">
        <v>913</v>
      </c>
      <c r="H196" s="67">
        <v>2</v>
      </c>
      <c r="I196" s="67">
        <v>915</v>
      </c>
      <c r="J196" s="35">
        <v>3</v>
      </c>
      <c r="K196" s="35">
        <v>1</v>
      </c>
      <c r="L196" s="35">
        <v>4</v>
      </c>
      <c r="M196" s="35">
        <v>0.75</v>
      </c>
      <c r="N196" s="35">
        <v>3</v>
      </c>
      <c r="O196" s="35">
        <v>0</v>
      </c>
      <c r="P196" s="35">
        <v>3</v>
      </c>
      <c r="Q196" s="35">
        <v>1</v>
      </c>
      <c r="R196" s="35">
        <v>0</v>
      </c>
      <c r="S196" s="35">
        <v>0</v>
      </c>
      <c r="T196" s="35">
        <v>0</v>
      </c>
      <c r="U196" s="35">
        <v>0</v>
      </c>
      <c r="V196" s="35">
        <v>0</v>
      </c>
      <c r="W196" s="35">
        <v>0</v>
      </c>
      <c r="X196" s="35">
        <v>0</v>
      </c>
      <c r="Y196" s="35">
        <v>0</v>
      </c>
      <c r="Z196" s="35">
        <v>0</v>
      </c>
      <c r="AA196" s="35">
        <v>0</v>
      </c>
      <c r="AB196" s="35">
        <v>0</v>
      </c>
      <c r="AC196" s="35">
        <v>0</v>
      </c>
      <c r="AD196" s="35">
        <v>0</v>
      </c>
      <c r="AE196" s="35">
        <v>0</v>
      </c>
      <c r="AF196" s="35">
        <v>0</v>
      </c>
      <c r="AG196" s="35">
        <v>0</v>
      </c>
      <c r="AH196" s="35">
        <v>0</v>
      </c>
      <c r="AI196" s="35">
        <v>0</v>
      </c>
      <c r="AJ196" s="35">
        <v>0</v>
      </c>
      <c r="AK196" s="35">
        <v>0</v>
      </c>
      <c r="AL196" s="35">
        <v>0</v>
      </c>
      <c r="AM196" s="35">
        <v>0</v>
      </c>
      <c r="AN196" s="35">
        <v>0</v>
      </c>
      <c r="AO196" s="35">
        <v>0</v>
      </c>
      <c r="AP196" s="35">
        <v>0</v>
      </c>
      <c r="AQ196" s="35">
        <v>0</v>
      </c>
      <c r="AR196" s="35">
        <v>0</v>
      </c>
      <c r="AS196" s="35">
        <v>0</v>
      </c>
      <c r="AT196" s="35">
        <v>6</v>
      </c>
      <c r="AU196" s="35">
        <v>3</v>
      </c>
      <c r="AV196" s="35">
        <v>137</v>
      </c>
      <c r="AW196" s="35">
        <v>2</v>
      </c>
      <c r="AX196" s="35">
        <v>2</v>
      </c>
      <c r="AY196" s="35">
        <v>91</v>
      </c>
      <c r="AZ196" s="35">
        <v>94</v>
      </c>
      <c r="BA196" s="35" t="s">
        <v>545</v>
      </c>
      <c r="BB196" s="35" t="s">
        <v>549</v>
      </c>
      <c r="BC196" s="67">
        <v>2</v>
      </c>
      <c r="BD196" s="35">
        <v>0</v>
      </c>
      <c r="BE196" s="35">
        <v>2</v>
      </c>
      <c r="BF196" s="35">
        <v>0</v>
      </c>
      <c r="BG196" s="35">
        <v>0</v>
      </c>
      <c r="BH196" s="35">
        <v>0</v>
      </c>
      <c r="BI196" s="35">
        <v>0</v>
      </c>
      <c r="BJ196" s="35">
        <v>0</v>
      </c>
      <c r="BK196" s="35">
        <v>0</v>
      </c>
      <c r="BL196" s="35">
        <v>0</v>
      </c>
      <c r="BM196" s="35">
        <v>4</v>
      </c>
      <c r="BN196" s="35">
        <v>0</v>
      </c>
      <c r="BO196" s="35">
        <v>6</v>
      </c>
      <c r="BP196" s="35">
        <v>1</v>
      </c>
      <c r="BQ196" s="35">
        <v>0</v>
      </c>
    </row>
    <row r="197" spans="1:69" x14ac:dyDescent="0.25">
      <c r="A197" s="35" t="s">
        <v>293</v>
      </c>
      <c r="B197" s="35" t="s">
        <v>194</v>
      </c>
      <c r="C197" s="35">
        <v>87421350</v>
      </c>
      <c r="D197" s="35" t="s">
        <v>193</v>
      </c>
      <c r="E197" s="35" t="s">
        <v>362</v>
      </c>
      <c r="F197" s="35" t="s">
        <v>188</v>
      </c>
      <c r="G197" s="67">
        <v>500</v>
      </c>
      <c r="H197" s="67">
        <v>-19</v>
      </c>
      <c r="I197" s="67">
        <v>481</v>
      </c>
      <c r="J197" s="35">
        <v>0</v>
      </c>
      <c r="K197" s="35">
        <v>0</v>
      </c>
      <c r="L197" s="35">
        <v>0</v>
      </c>
      <c r="M197" s="35">
        <v>0</v>
      </c>
      <c r="N197" s="35">
        <v>2</v>
      </c>
      <c r="O197" s="35">
        <v>7</v>
      </c>
      <c r="P197" s="35">
        <v>9</v>
      </c>
      <c r="Q197" s="35">
        <v>0.22222222222222221</v>
      </c>
      <c r="R197" s="35">
        <v>0</v>
      </c>
      <c r="S197" s="35">
        <v>0</v>
      </c>
      <c r="T197" s="35">
        <v>0</v>
      </c>
      <c r="U197" s="35">
        <v>0</v>
      </c>
      <c r="V197" s="35">
        <v>0</v>
      </c>
      <c r="W197" s="35">
        <v>0</v>
      </c>
      <c r="X197" s="35">
        <v>0</v>
      </c>
      <c r="Y197" s="35">
        <v>0</v>
      </c>
      <c r="Z197" s="35">
        <v>0</v>
      </c>
      <c r="AA197" s="35">
        <v>0</v>
      </c>
      <c r="AB197" s="35">
        <v>0</v>
      </c>
      <c r="AC197" s="35">
        <v>0</v>
      </c>
      <c r="AD197" s="35">
        <v>0</v>
      </c>
      <c r="AE197" s="35">
        <v>0</v>
      </c>
      <c r="AF197" s="35">
        <v>0</v>
      </c>
      <c r="AG197" s="35">
        <v>0</v>
      </c>
      <c r="AH197" s="35">
        <v>0</v>
      </c>
      <c r="AI197" s="35">
        <v>0</v>
      </c>
      <c r="AJ197" s="35">
        <v>0</v>
      </c>
      <c r="AK197" s="35">
        <v>0</v>
      </c>
      <c r="AL197" s="35">
        <v>0</v>
      </c>
      <c r="AM197" s="35">
        <v>0</v>
      </c>
      <c r="AN197" s="35">
        <v>0</v>
      </c>
      <c r="AO197" s="35">
        <v>0</v>
      </c>
      <c r="AP197" s="35">
        <v>0</v>
      </c>
      <c r="AQ197" s="35">
        <v>0</v>
      </c>
      <c r="AR197" s="35">
        <v>0</v>
      </c>
      <c r="AS197" s="35">
        <v>0</v>
      </c>
      <c r="AT197" s="35">
        <v>2</v>
      </c>
      <c r="AU197" s="35">
        <v>74</v>
      </c>
      <c r="AV197" s="35">
        <v>410</v>
      </c>
      <c r="AW197" s="35">
        <v>43</v>
      </c>
      <c r="AX197" s="35">
        <v>77</v>
      </c>
      <c r="AY197" s="35">
        <v>232</v>
      </c>
      <c r="AZ197" s="35">
        <v>252</v>
      </c>
      <c r="BA197" s="35" t="s">
        <v>1625</v>
      </c>
      <c r="BB197" s="35" t="s">
        <v>520</v>
      </c>
      <c r="BC197" s="67">
        <v>-19</v>
      </c>
      <c r="BD197" s="35">
        <v>0</v>
      </c>
      <c r="BE197" s="35">
        <v>-19</v>
      </c>
      <c r="BF197" s="35">
        <v>0</v>
      </c>
      <c r="BG197" s="35">
        <v>0</v>
      </c>
      <c r="BH197" s="35">
        <v>0</v>
      </c>
      <c r="BI197" s="35">
        <v>0</v>
      </c>
      <c r="BJ197" s="35">
        <v>0</v>
      </c>
      <c r="BK197" s="35">
        <v>0</v>
      </c>
      <c r="BL197" s="35">
        <v>0</v>
      </c>
      <c r="BM197" s="35">
        <v>1</v>
      </c>
      <c r="BN197" s="35">
        <v>0</v>
      </c>
      <c r="BO197" s="35">
        <v>2</v>
      </c>
      <c r="BP197" s="35">
        <v>7</v>
      </c>
      <c r="BQ197" s="35">
        <v>0</v>
      </c>
    </row>
    <row r="198" spans="1:69" x14ac:dyDescent="0.25">
      <c r="A198" s="35" t="s">
        <v>293</v>
      </c>
      <c r="B198" s="35" t="s">
        <v>146</v>
      </c>
      <c r="C198" s="35">
        <v>53288518</v>
      </c>
      <c r="D198" s="35" t="s">
        <v>145</v>
      </c>
      <c r="E198" s="35" t="s">
        <v>474</v>
      </c>
      <c r="F198" s="35" t="s">
        <v>140</v>
      </c>
      <c r="G198" s="67">
        <v>2335</v>
      </c>
      <c r="H198" s="67">
        <v>0</v>
      </c>
      <c r="I198" s="67">
        <v>2335</v>
      </c>
      <c r="J198" s="35">
        <v>2</v>
      </c>
      <c r="K198" s="35">
        <v>0</v>
      </c>
      <c r="L198" s="35">
        <v>2</v>
      </c>
      <c r="M198" s="35">
        <v>1</v>
      </c>
      <c r="N198" s="35">
        <v>0</v>
      </c>
      <c r="O198" s="35">
        <v>0</v>
      </c>
      <c r="P198" s="35">
        <v>0</v>
      </c>
      <c r="Q198" s="35">
        <v>0</v>
      </c>
      <c r="R198" s="35">
        <v>0</v>
      </c>
      <c r="S198" s="35">
        <v>0</v>
      </c>
      <c r="T198" s="35">
        <v>0</v>
      </c>
      <c r="U198" s="35">
        <v>0</v>
      </c>
      <c r="V198" s="35">
        <v>0</v>
      </c>
      <c r="W198" s="35">
        <v>0</v>
      </c>
      <c r="X198" s="35">
        <v>0</v>
      </c>
      <c r="Y198" s="35">
        <v>0</v>
      </c>
      <c r="Z198" s="35">
        <v>0</v>
      </c>
      <c r="AA198" s="35">
        <v>0</v>
      </c>
      <c r="AB198" s="35">
        <v>0</v>
      </c>
      <c r="AC198" s="35">
        <v>0</v>
      </c>
      <c r="AD198" s="35">
        <v>0</v>
      </c>
      <c r="AE198" s="35">
        <v>0</v>
      </c>
      <c r="AF198" s="35">
        <v>0</v>
      </c>
      <c r="AG198" s="35">
        <v>0</v>
      </c>
      <c r="AH198" s="35">
        <v>0</v>
      </c>
      <c r="AI198" s="35">
        <v>0</v>
      </c>
      <c r="AJ198" s="35">
        <v>0</v>
      </c>
      <c r="AK198" s="35">
        <v>0</v>
      </c>
      <c r="AL198" s="35">
        <v>0</v>
      </c>
      <c r="AM198" s="35">
        <v>0</v>
      </c>
      <c r="AN198" s="35">
        <v>0</v>
      </c>
      <c r="AO198" s="35">
        <v>0</v>
      </c>
      <c r="AP198" s="35">
        <v>0</v>
      </c>
      <c r="AQ198" s="35">
        <v>0</v>
      </c>
      <c r="AR198" s="35">
        <v>0</v>
      </c>
      <c r="AS198" s="35">
        <v>0</v>
      </c>
      <c r="AT198" s="35">
        <v>2</v>
      </c>
      <c r="AU198" s="35">
        <v>15</v>
      </c>
      <c r="AV198" s="35">
        <v>156</v>
      </c>
      <c r="AW198" s="35">
        <v>1</v>
      </c>
      <c r="AX198" s="35">
        <v>1</v>
      </c>
      <c r="AY198" s="35">
        <v>1</v>
      </c>
      <c r="AZ198" s="35">
        <v>1</v>
      </c>
      <c r="BA198" s="35" t="s">
        <v>894</v>
      </c>
      <c r="BB198" s="35" t="s">
        <v>475</v>
      </c>
      <c r="BC198" s="67">
        <v>0</v>
      </c>
      <c r="BD198" s="35">
        <v>0</v>
      </c>
      <c r="BE198" s="35">
        <v>0</v>
      </c>
      <c r="BF198" s="35">
        <v>0</v>
      </c>
      <c r="BG198" s="35">
        <v>0</v>
      </c>
      <c r="BH198" s="35">
        <v>0</v>
      </c>
      <c r="BI198" s="35">
        <v>0</v>
      </c>
      <c r="BJ198" s="35">
        <v>0</v>
      </c>
      <c r="BK198" s="35">
        <v>0</v>
      </c>
      <c r="BL198" s="35">
        <v>0</v>
      </c>
      <c r="BM198" s="35">
        <v>2</v>
      </c>
      <c r="BN198" s="35">
        <v>0</v>
      </c>
      <c r="BO198" s="35">
        <v>2</v>
      </c>
      <c r="BP198" s="35">
        <v>0</v>
      </c>
      <c r="BQ198" s="35">
        <v>0</v>
      </c>
    </row>
    <row r="199" spans="1:69" x14ac:dyDescent="0.25">
      <c r="A199" s="35" t="s">
        <v>293</v>
      </c>
      <c r="B199" s="35" t="s">
        <v>1626</v>
      </c>
      <c r="C199" s="35">
        <v>97092940</v>
      </c>
      <c r="D199" s="35" t="s">
        <v>1627</v>
      </c>
      <c r="E199" s="35" t="s">
        <v>576</v>
      </c>
      <c r="F199" s="35" t="s">
        <v>35</v>
      </c>
      <c r="G199" s="67">
        <v>500</v>
      </c>
      <c r="H199" s="67">
        <v>0</v>
      </c>
      <c r="I199" s="67">
        <v>500</v>
      </c>
      <c r="J199" s="35">
        <v>0</v>
      </c>
      <c r="K199" s="35">
        <v>0</v>
      </c>
      <c r="L199" s="35">
        <v>0</v>
      </c>
      <c r="M199" s="35">
        <v>0</v>
      </c>
      <c r="N199" s="35">
        <v>0</v>
      </c>
      <c r="O199" s="35">
        <v>0</v>
      </c>
      <c r="P199" s="35">
        <v>0</v>
      </c>
      <c r="Q199" s="35">
        <v>0</v>
      </c>
      <c r="R199" s="35">
        <v>0</v>
      </c>
      <c r="S199" s="35">
        <v>0</v>
      </c>
      <c r="T199" s="35">
        <v>0</v>
      </c>
      <c r="U199" s="35">
        <v>0</v>
      </c>
      <c r="V199" s="35">
        <v>0</v>
      </c>
      <c r="W199" s="35">
        <v>0</v>
      </c>
      <c r="X199" s="35">
        <v>0</v>
      </c>
      <c r="Y199" s="35">
        <v>0</v>
      </c>
      <c r="Z199" s="35">
        <v>0</v>
      </c>
      <c r="AA199" s="35">
        <v>0</v>
      </c>
      <c r="AB199" s="35">
        <v>0</v>
      </c>
      <c r="AC199" s="35">
        <v>0</v>
      </c>
      <c r="AD199" s="35">
        <v>0</v>
      </c>
      <c r="AE199" s="35">
        <v>0</v>
      </c>
      <c r="AF199" s="35">
        <v>0</v>
      </c>
      <c r="AG199" s="35">
        <v>0</v>
      </c>
      <c r="AH199" s="35">
        <v>0</v>
      </c>
      <c r="AI199" s="35">
        <v>0</v>
      </c>
      <c r="AJ199" s="35">
        <v>0</v>
      </c>
      <c r="AK199" s="35">
        <v>0</v>
      </c>
      <c r="AL199" s="35">
        <v>0</v>
      </c>
      <c r="AM199" s="35">
        <v>0</v>
      </c>
      <c r="AN199" s="35">
        <v>0</v>
      </c>
      <c r="AO199" s="35">
        <v>0</v>
      </c>
      <c r="AP199" s="35">
        <v>0</v>
      </c>
      <c r="AQ199" s="35">
        <v>0</v>
      </c>
      <c r="AR199" s="35">
        <v>0</v>
      </c>
      <c r="AS199" s="35">
        <v>0</v>
      </c>
      <c r="AT199" s="35">
        <v>0</v>
      </c>
      <c r="AU199" s="35">
        <v>7</v>
      </c>
      <c r="AV199" s="35">
        <v>156</v>
      </c>
      <c r="AW199" s="35">
        <v>11</v>
      </c>
      <c r="AX199" s="35">
        <v>11</v>
      </c>
      <c r="AY199" s="35">
        <v>232</v>
      </c>
      <c r="AZ199" s="35">
        <v>252</v>
      </c>
      <c r="BA199" s="35" t="s">
        <v>1299</v>
      </c>
      <c r="BB199" s="35" t="s">
        <v>1628</v>
      </c>
      <c r="BC199" s="67">
        <v>0</v>
      </c>
      <c r="BD199" s="35">
        <v>0</v>
      </c>
      <c r="BE199" s="35">
        <v>0</v>
      </c>
      <c r="BF199" s="35">
        <v>0</v>
      </c>
      <c r="BG199" s="35">
        <v>0</v>
      </c>
      <c r="BH199" s="35">
        <v>0</v>
      </c>
      <c r="BI199" s="35">
        <v>0</v>
      </c>
      <c r="BJ199" s="35">
        <v>0</v>
      </c>
      <c r="BK199" s="35">
        <v>0</v>
      </c>
      <c r="BL199" s="35">
        <v>0</v>
      </c>
      <c r="BM199" s="35">
        <v>0</v>
      </c>
      <c r="BN199" s="35">
        <v>0</v>
      </c>
      <c r="BO199" s="35">
        <v>0</v>
      </c>
      <c r="BP199" s="35">
        <v>0</v>
      </c>
      <c r="BQ199" s="35">
        <v>0</v>
      </c>
    </row>
    <row r="200" spans="1:69" x14ac:dyDescent="0.25">
      <c r="A200" s="35" t="s">
        <v>293</v>
      </c>
      <c r="B200" s="35" t="s">
        <v>196</v>
      </c>
      <c r="C200" s="35">
        <v>47348016</v>
      </c>
      <c r="D200" s="35" t="s">
        <v>195</v>
      </c>
      <c r="E200" s="35" t="s">
        <v>352</v>
      </c>
      <c r="F200" s="35" t="s">
        <v>188</v>
      </c>
      <c r="G200" s="67">
        <v>500</v>
      </c>
      <c r="H200" s="67">
        <v>0</v>
      </c>
      <c r="I200" s="67">
        <v>500</v>
      </c>
      <c r="J200" s="35">
        <v>0</v>
      </c>
      <c r="K200" s="35">
        <v>0</v>
      </c>
      <c r="L200" s="35">
        <v>0</v>
      </c>
      <c r="M200" s="35">
        <v>0</v>
      </c>
      <c r="N200" s="35">
        <v>0</v>
      </c>
      <c r="O200" s="35">
        <v>0</v>
      </c>
      <c r="P200" s="35">
        <v>0</v>
      </c>
      <c r="Q200" s="35">
        <v>0</v>
      </c>
      <c r="R200" s="35">
        <v>0</v>
      </c>
      <c r="S200" s="35">
        <v>0</v>
      </c>
      <c r="T200" s="35">
        <v>0</v>
      </c>
      <c r="U200" s="35">
        <v>0</v>
      </c>
      <c r="V200" s="35">
        <v>0</v>
      </c>
      <c r="W200" s="35">
        <v>0</v>
      </c>
      <c r="X200" s="35">
        <v>0</v>
      </c>
      <c r="Y200" s="35">
        <v>0</v>
      </c>
      <c r="Z200" s="35">
        <v>0</v>
      </c>
      <c r="AA200" s="35">
        <v>0</v>
      </c>
      <c r="AB200" s="35">
        <v>0</v>
      </c>
      <c r="AC200" s="35">
        <v>0</v>
      </c>
      <c r="AD200" s="35">
        <v>0</v>
      </c>
      <c r="AE200" s="35">
        <v>0</v>
      </c>
      <c r="AF200" s="35">
        <v>0</v>
      </c>
      <c r="AG200" s="35">
        <v>0</v>
      </c>
      <c r="AH200" s="35">
        <v>0</v>
      </c>
      <c r="AI200" s="35">
        <v>0</v>
      </c>
      <c r="AJ200" s="35">
        <v>0</v>
      </c>
      <c r="AK200" s="35">
        <v>0</v>
      </c>
      <c r="AL200" s="35">
        <v>0</v>
      </c>
      <c r="AM200" s="35">
        <v>0</v>
      </c>
      <c r="AN200" s="35">
        <v>0</v>
      </c>
      <c r="AO200" s="35">
        <v>0</v>
      </c>
      <c r="AP200" s="35">
        <v>0</v>
      </c>
      <c r="AQ200" s="35">
        <v>0</v>
      </c>
      <c r="AR200" s="35">
        <v>0</v>
      </c>
      <c r="AS200" s="35">
        <v>0</v>
      </c>
      <c r="AT200" s="35">
        <v>0</v>
      </c>
      <c r="AU200" s="35">
        <v>35</v>
      </c>
      <c r="AV200" s="35">
        <v>156</v>
      </c>
      <c r="AW200" s="35">
        <v>43</v>
      </c>
      <c r="AX200" s="35">
        <v>47</v>
      </c>
      <c r="AY200" s="35">
        <v>232</v>
      </c>
      <c r="AZ200" s="35">
        <v>252</v>
      </c>
      <c r="BA200" s="35" t="s">
        <v>1366</v>
      </c>
      <c r="BB200" s="35" t="s">
        <v>521</v>
      </c>
      <c r="BC200" s="67">
        <v>0</v>
      </c>
      <c r="BD200" s="35">
        <v>0</v>
      </c>
      <c r="BE200" s="35">
        <v>0</v>
      </c>
      <c r="BF200" s="35">
        <v>0</v>
      </c>
      <c r="BG200" s="35">
        <v>0</v>
      </c>
      <c r="BH200" s="35">
        <v>0</v>
      </c>
      <c r="BI200" s="35">
        <v>0</v>
      </c>
      <c r="BJ200" s="35">
        <v>0</v>
      </c>
      <c r="BK200" s="35">
        <v>0</v>
      </c>
      <c r="BL200" s="35">
        <v>0</v>
      </c>
      <c r="BM200" s="35">
        <v>0</v>
      </c>
      <c r="BN200" s="35">
        <v>0</v>
      </c>
      <c r="BO200" s="35">
        <v>0</v>
      </c>
      <c r="BP200" s="35">
        <v>0</v>
      </c>
      <c r="BQ200" s="35">
        <v>0</v>
      </c>
    </row>
    <row r="201" spans="1:69" x14ac:dyDescent="0.25">
      <c r="A201" s="35" t="s">
        <v>293</v>
      </c>
      <c r="B201" s="35" t="s">
        <v>1078</v>
      </c>
      <c r="C201" s="35">
        <v>87449636</v>
      </c>
      <c r="D201" s="35" t="s">
        <v>1079</v>
      </c>
      <c r="E201" s="35" t="s">
        <v>1080</v>
      </c>
      <c r="F201" s="35" t="s">
        <v>188</v>
      </c>
      <c r="G201" s="67">
        <v>500</v>
      </c>
      <c r="H201" s="67">
        <v>-10.75</v>
      </c>
      <c r="I201" s="67">
        <v>489</v>
      </c>
      <c r="J201" s="35">
        <v>0</v>
      </c>
      <c r="K201" s="35">
        <v>0</v>
      </c>
      <c r="L201" s="35">
        <v>0</v>
      </c>
      <c r="M201" s="35">
        <v>0</v>
      </c>
      <c r="N201" s="35">
        <v>0</v>
      </c>
      <c r="O201" s="35">
        <v>0</v>
      </c>
      <c r="P201" s="35">
        <v>0</v>
      </c>
      <c r="Q201" s="35">
        <v>0</v>
      </c>
      <c r="R201" s="35">
        <v>3</v>
      </c>
      <c r="S201" s="35">
        <v>5</v>
      </c>
      <c r="T201" s="35">
        <v>8</v>
      </c>
      <c r="U201" s="35">
        <v>0.375</v>
      </c>
      <c r="V201" s="35">
        <v>0</v>
      </c>
      <c r="W201" s="35">
        <v>0</v>
      </c>
      <c r="X201" s="35">
        <v>0</v>
      </c>
      <c r="Y201" s="35">
        <v>0</v>
      </c>
      <c r="Z201" s="35">
        <v>0</v>
      </c>
      <c r="AA201" s="35">
        <v>0</v>
      </c>
      <c r="AB201" s="35">
        <v>0</v>
      </c>
      <c r="AC201" s="35">
        <v>0</v>
      </c>
      <c r="AD201" s="35">
        <v>0</v>
      </c>
      <c r="AE201" s="35">
        <v>0</v>
      </c>
      <c r="AF201" s="35">
        <v>0</v>
      </c>
      <c r="AG201" s="35">
        <v>0</v>
      </c>
      <c r="AH201" s="35">
        <v>0</v>
      </c>
      <c r="AI201" s="35">
        <v>0</v>
      </c>
      <c r="AJ201" s="35">
        <v>0</v>
      </c>
      <c r="AK201" s="35">
        <v>0</v>
      </c>
      <c r="AL201" s="35">
        <v>0</v>
      </c>
      <c r="AM201" s="35">
        <v>2</v>
      </c>
      <c r="AN201" s="35">
        <v>2</v>
      </c>
      <c r="AO201" s="35">
        <v>0</v>
      </c>
      <c r="AP201" s="35">
        <v>0</v>
      </c>
      <c r="AQ201" s="35">
        <v>0</v>
      </c>
      <c r="AR201" s="35">
        <v>0</v>
      </c>
      <c r="AS201" s="35">
        <v>0</v>
      </c>
      <c r="AT201" s="35">
        <v>3</v>
      </c>
      <c r="AU201" s="35">
        <v>67</v>
      </c>
      <c r="AV201" s="35">
        <v>381</v>
      </c>
      <c r="AW201" s="35">
        <v>43</v>
      </c>
      <c r="AX201" s="35">
        <v>72</v>
      </c>
      <c r="AY201" s="35">
        <v>232</v>
      </c>
      <c r="AZ201" s="35">
        <v>252</v>
      </c>
      <c r="BA201" s="35" t="s">
        <v>1629</v>
      </c>
      <c r="BB201" s="35" t="s">
        <v>1081</v>
      </c>
      <c r="BC201" s="67">
        <v>-10.75</v>
      </c>
      <c r="BD201" s="35">
        <v>0</v>
      </c>
      <c r="BE201" s="35">
        <v>0</v>
      </c>
      <c r="BF201" s="35">
        <v>-2</v>
      </c>
      <c r="BG201" s="35">
        <v>0</v>
      </c>
      <c r="BH201" s="35">
        <v>0</v>
      </c>
      <c r="BI201" s="35">
        <v>0</v>
      </c>
      <c r="BJ201" s="35">
        <v>0</v>
      </c>
      <c r="BK201" s="35">
        <v>-8.75</v>
      </c>
      <c r="BL201" s="35">
        <v>0</v>
      </c>
      <c r="BM201" s="35">
        <v>3</v>
      </c>
      <c r="BN201" s="35">
        <v>1</v>
      </c>
      <c r="BO201" s="35">
        <v>2</v>
      </c>
      <c r="BP201" s="35">
        <v>7</v>
      </c>
      <c r="BQ201" s="35">
        <v>0</v>
      </c>
    </row>
    <row r="202" spans="1:69" x14ac:dyDescent="0.25">
      <c r="A202" s="35" t="s">
        <v>293</v>
      </c>
      <c r="B202" s="35" t="s">
        <v>59</v>
      </c>
      <c r="C202" s="35">
        <v>55340866</v>
      </c>
      <c r="D202" s="35" t="s">
        <v>58</v>
      </c>
      <c r="E202" s="35" t="s">
        <v>387</v>
      </c>
      <c r="F202" s="35" t="s">
        <v>47</v>
      </c>
      <c r="G202" s="67">
        <v>788</v>
      </c>
      <c r="H202" s="67">
        <v>4.625</v>
      </c>
      <c r="I202" s="67">
        <v>793</v>
      </c>
      <c r="J202" s="35">
        <v>2</v>
      </c>
      <c r="K202" s="35">
        <v>2</v>
      </c>
      <c r="L202" s="35">
        <v>4</v>
      </c>
      <c r="M202" s="35">
        <v>0.5</v>
      </c>
      <c r="N202" s="35">
        <v>4</v>
      </c>
      <c r="O202" s="35">
        <v>2</v>
      </c>
      <c r="P202" s="35">
        <v>6</v>
      </c>
      <c r="Q202" s="35">
        <v>0.66666666666666663</v>
      </c>
      <c r="R202" s="35">
        <v>0</v>
      </c>
      <c r="S202" s="35">
        <v>0</v>
      </c>
      <c r="T202" s="35">
        <v>0</v>
      </c>
      <c r="U202" s="35">
        <v>0</v>
      </c>
      <c r="V202" s="35">
        <v>3</v>
      </c>
      <c r="W202" s="35">
        <v>1</v>
      </c>
      <c r="X202" s="35">
        <v>4</v>
      </c>
      <c r="Y202" s="35">
        <v>0.75</v>
      </c>
      <c r="Z202" s="35">
        <v>0</v>
      </c>
      <c r="AA202" s="35">
        <v>0</v>
      </c>
      <c r="AB202" s="35">
        <v>0</v>
      </c>
      <c r="AC202" s="35">
        <v>0</v>
      </c>
      <c r="AD202" s="35">
        <v>0</v>
      </c>
      <c r="AE202" s="35">
        <v>0</v>
      </c>
      <c r="AF202" s="35">
        <v>0</v>
      </c>
      <c r="AG202" s="35">
        <v>0</v>
      </c>
      <c r="AH202" s="35">
        <v>0</v>
      </c>
      <c r="AI202" s="35">
        <v>0</v>
      </c>
      <c r="AJ202" s="35">
        <v>0</v>
      </c>
      <c r="AK202" s="35">
        <v>0</v>
      </c>
      <c r="AL202" s="35">
        <v>0</v>
      </c>
      <c r="AM202" s="35">
        <v>0</v>
      </c>
      <c r="AN202" s="35">
        <v>0</v>
      </c>
      <c r="AO202" s="35">
        <v>0</v>
      </c>
      <c r="AP202" s="35">
        <v>0</v>
      </c>
      <c r="AQ202" s="35">
        <v>0</v>
      </c>
      <c r="AR202" s="35">
        <v>0</v>
      </c>
      <c r="AS202" s="35">
        <v>0</v>
      </c>
      <c r="AT202" s="35">
        <v>9</v>
      </c>
      <c r="AU202" s="35">
        <v>4</v>
      </c>
      <c r="AV202" s="35">
        <v>124</v>
      </c>
      <c r="AW202" s="35">
        <v>3</v>
      </c>
      <c r="AX202" s="35">
        <v>4</v>
      </c>
      <c r="AY202" s="35">
        <v>128</v>
      </c>
      <c r="AZ202" s="35">
        <v>131</v>
      </c>
      <c r="BA202" s="35" t="s">
        <v>1304</v>
      </c>
      <c r="BB202" s="35" t="s">
        <v>389</v>
      </c>
      <c r="BC202" s="67">
        <v>4.625</v>
      </c>
      <c r="BD202" s="35">
        <v>20</v>
      </c>
      <c r="BE202" s="35">
        <v>-8.5</v>
      </c>
      <c r="BF202" s="35">
        <v>0</v>
      </c>
      <c r="BG202" s="35">
        <v>-6.875</v>
      </c>
      <c r="BH202" s="35">
        <v>0</v>
      </c>
      <c r="BI202" s="35">
        <v>0</v>
      </c>
      <c r="BJ202" s="35">
        <v>0</v>
      </c>
      <c r="BK202" s="35">
        <v>0</v>
      </c>
      <c r="BL202" s="35">
        <v>0</v>
      </c>
      <c r="BM202" s="35">
        <v>4</v>
      </c>
      <c r="BN202" s="35">
        <v>2</v>
      </c>
      <c r="BO202" s="35">
        <v>7</v>
      </c>
      <c r="BP202" s="35">
        <v>3</v>
      </c>
      <c r="BQ202" s="35">
        <v>2</v>
      </c>
    </row>
    <row r="203" spans="1:69" x14ac:dyDescent="0.25">
      <c r="A203" s="35" t="s">
        <v>293</v>
      </c>
      <c r="B203" s="35" t="s">
        <v>1083</v>
      </c>
      <c r="C203" s="35">
        <v>53289743</v>
      </c>
      <c r="D203" s="35" t="s">
        <v>195</v>
      </c>
      <c r="E203" s="35" t="s">
        <v>1084</v>
      </c>
      <c r="F203" s="35" t="s">
        <v>188</v>
      </c>
      <c r="G203" s="67">
        <v>500</v>
      </c>
      <c r="H203" s="67">
        <v>0</v>
      </c>
      <c r="I203" s="67">
        <v>500</v>
      </c>
      <c r="J203" s="35">
        <v>0</v>
      </c>
      <c r="K203" s="35">
        <v>0</v>
      </c>
      <c r="L203" s="35">
        <v>0</v>
      </c>
      <c r="M203" s="35">
        <v>0</v>
      </c>
      <c r="N203" s="35">
        <v>0</v>
      </c>
      <c r="O203" s="35">
        <v>0</v>
      </c>
      <c r="P203" s="35">
        <v>0</v>
      </c>
      <c r="Q203" s="35">
        <v>0</v>
      </c>
      <c r="R203" s="35">
        <v>0</v>
      </c>
      <c r="S203" s="35">
        <v>0</v>
      </c>
      <c r="T203" s="35">
        <v>0</v>
      </c>
      <c r="U203" s="35">
        <v>0</v>
      </c>
      <c r="V203" s="35">
        <v>0</v>
      </c>
      <c r="W203" s="35">
        <v>0</v>
      </c>
      <c r="X203" s="35">
        <v>0</v>
      </c>
      <c r="Y203" s="35">
        <v>0</v>
      </c>
      <c r="Z203" s="35">
        <v>0</v>
      </c>
      <c r="AA203" s="35">
        <v>0</v>
      </c>
      <c r="AB203" s="35">
        <v>0</v>
      </c>
      <c r="AC203" s="35">
        <v>0</v>
      </c>
      <c r="AD203" s="35">
        <v>0</v>
      </c>
      <c r="AE203" s="35">
        <v>0</v>
      </c>
      <c r="AF203" s="35">
        <v>0</v>
      </c>
      <c r="AG203" s="35">
        <v>0</v>
      </c>
      <c r="AH203" s="35">
        <v>0</v>
      </c>
      <c r="AI203" s="35">
        <v>0</v>
      </c>
      <c r="AJ203" s="35">
        <v>0</v>
      </c>
      <c r="AK203" s="35">
        <v>0</v>
      </c>
      <c r="AL203" s="35">
        <v>0</v>
      </c>
      <c r="AM203" s="35">
        <v>0</v>
      </c>
      <c r="AN203" s="35">
        <v>0</v>
      </c>
      <c r="AO203" s="35">
        <v>0</v>
      </c>
      <c r="AP203" s="35">
        <v>0</v>
      </c>
      <c r="AQ203" s="35">
        <v>0</v>
      </c>
      <c r="AR203" s="35">
        <v>0</v>
      </c>
      <c r="AS203" s="35">
        <v>0</v>
      </c>
      <c r="AT203" s="35">
        <v>0</v>
      </c>
      <c r="AU203" s="35">
        <v>35</v>
      </c>
      <c r="AV203" s="35">
        <v>156</v>
      </c>
      <c r="AW203" s="35">
        <v>43</v>
      </c>
      <c r="AX203" s="35">
        <v>47</v>
      </c>
      <c r="AY203" s="35">
        <v>232</v>
      </c>
      <c r="AZ203" s="35">
        <v>252</v>
      </c>
      <c r="BA203" s="35" t="s">
        <v>1366</v>
      </c>
      <c r="BB203" s="35" t="s">
        <v>1085</v>
      </c>
      <c r="BC203" s="67">
        <v>0</v>
      </c>
      <c r="BD203" s="35">
        <v>0</v>
      </c>
      <c r="BE203" s="35">
        <v>0</v>
      </c>
      <c r="BF203" s="35">
        <v>0</v>
      </c>
      <c r="BG203" s="35">
        <v>0</v>
      </c>
      <c r="BH203" s="35">
        <v>0</v>
      </c>
      <c r="BI203" s="35">
        <v>0</v>
      </c>
      <c r="BJ203" s="35">
        <v>0</v>
      </c>
      <c r="BK203" s="35">
        <v>0</v>
      </c>
      <c r="BL203" s="35">
        <v>0</v>
      </c>
      <c r="BM203" s="35">
        <v>0</v>
      </c>
      <c r="BN203" s="35">
        <v>0</v>
      </c>
      <c r="BO203" s="35">
        <v>0</v>
      </c>
      <c r="BP203" s="35">
        <v>0</v>
      </c>
      <c r="BQ203" s="35">
        <v>0</v>
      </c>
    </row>
    <row r="204" spans="1:69" x14ac:dyDescent="0.25">
      <c r="A204" s="35" t="s">
        <v>293</v>
      </c>
      <c r="B204" s="35" t="s">
        <v>1630</v>
      </c>
      <c r="C204" s="35">
        <v>97093250</v>
      </c>
      <c r="D204" s="35" t="s">
        <v>1631</v>
      </c>
      <c r="E204" s="35" t="s">
        <v>794</v>
      </c>
      <c r="F204" s="35" t="s">
        <v>188</v>
      </c>
      <c r="G204" s="67">
        <v>906</v>
      </c>
      <c r="H204" s="67">
        <v>47.5</v>
      </c>
      <c r="I204" s="67">
        <v>954</v>
      </c>
      <c r="J204" s="35">
        <v>3</v>
      </c>
      <c r="K204" s="35">
        <v>3</v>
      </c>
      <c r="L204" s="35">
        <v>6</v>
      </c>
      <c r="M204" s="35">
        <v>0.5</v>
      </c>
      <c r="N204" s="35">
        <v>4</v>
      </c>
      <c r="O204" s="35">
        <v>2</v>
      </c>
      <c r="P204" s="35">
        <v>6</v>
      </c>
      <c r="Q204" s="35">
        <v>0.66666666666666663</v>
      </c>
      <c r="R204" s="35">
        <v>0</v>
      </c>
      <c r="S204" s="35">
        <v>0</v>
      </c>
      <c r="T204" s="35">
        <v>0</v>
      </c>
      <c r="U204" s="35">
        <v>0</v>
      </c>
      <c r="V204" s="35">
        <v>0</v>
      </c>
      <c r="W204" s="35">
        <v>0</v>
      </c>
      <c r="X204" s="35">
        <v>0</v>
      </c>
      <c r="Y204" s="35">
        <v>0</v>
      </c>
      <c r="Z204" s="35">
        <v>0</v>
      </c>
      <c r="AA204" s="35">
        <v>0</v>
      </c>
      <c r="AB204" s="35">
        <v>0</v>
      </c>
      <c r="AC204" s="35">
        <v>0</v>
      </c>
      <c r="AD204" s="35">
        <v>0</v>
      </c>
      <c r="AE204" s="35">
        <v>0</v>
      </c>
      <c r="AF204" s="35">
        <v>0</v>
      </c>
      <c r="AG204" s="35">
        <v>0</v>
      </c>
      <c r="AH204" s="35">
        <v>0</v>
      </c>
      <c r="AI204" s="35">
        <v>0</v>
      </c>
      <c r="AJ204" s="35">
        <v>0</v>
      </c>
      <c r="AK204" s="35">
        <v>0</v>
      </c>
      <c r="AL204" s="35">
        <v>0</v>
      </c>
      <c r="AM204" s="35">
        <v>0</v>
      </c>
      <c r="AN204" s="35">
        <v>0</v>
      </c>
      <c r="AO204" s="35">
        <v>0</v>
      </c>
      <c r="AP204" s="35">
        <v>0</v>
      </c>
      <c r="AQ204" s="35">
        <v>0</v>
      </c>
      <c r="AR204" s="35">
        <v>0</v>
      </c>
      <c r="AS204" s="35">
        <v>0</v>
      </c>
      <c r="AT204" s="35">
        <v>7</v>
      </c>
      <c r="AU204" s="35">
        <v>5</v>
      </c>
      <c r="AV204" s="35">
        <v>22</v>
      </c>
      <c r="AW204" s="35">
        <v>18</v>
      </c>
      <c r="AX204" s="35">
        <v>17</v>
      </c>
      <c r="AY204" s="35">
        <v>92</v>
      </c>
      <c r="AZ204" s="35">
        <v>85</v>
      </c>
      <c r="BA204" s="35" t="s">
        <v>532</v>
      </c>
      <c r="BB204" s="35" t="s">
        <v>1632</v>
      </c>
      <c r="BC204" s="67">
        <v>47.5</v>
      </c>
      <c r="BD204" s="35">
        <v>8.5</v>
      </c>
      <c r="BE204" s="35">
        <v>39</v>
      </c>
      <c r="BF204" s="35">
        <v>0</v>
      </c>
      <c r="BG204" s="35">
        <v>0</v>
      </c>
      <c r="BH204" s="35">
        <v>0</v>
      </c>
      <c r="BI204" s="35">
        <v>0</v>
      </c>
      <c r="BJ204" s="35">
        <v>0</v>
      </c>
      <c r="BK204" s="35">
        <v>0</v>
      </c>
      <c r="BL204" s="35">
        <v>0</v>
      </c>
      <c r="BM204" s="35">
        <v>4</v>
      </c>
      <c r="BN204" s="35">
        <v>2</v>
      </c>
      <c r="BO204" s="35">
        <v>5</v>
      </c>
      <c r="BP204" s="35">
        <v>5</v>
      </c>
      <c r="BQ204" s="35">
        <v>0</v>
      </c>
    </row>
    <row r="205" spans="1:69" x14ac:dyDescent="0.25">
      <c r="A205" s="35" t="s">
        <v>293</v>
      </c>
      <c r="B205" s="35" t="s">
        <v>820</v>
      </c>
      <c r="C205" s="35">
        <v>97072260</v>
      </c>
      <c r="D205" s="35" t="s">
        <v>752</v>
      </c>
      <c r="E205" s="35" t="s">
        <v>788</v>
      </c>
      <c r="F205" s="35" t="s">
        <v>155</v>
      </c>
      <c r="G205" s="67">
        <v>590</v>
      </c>
      <c r="H205" s="67">
        <v>-1.5</v>
      </c>
      <c r="I205" s="67">
        <v>589</v>
      </c>
      <c r="J205" s="35">
        <v>0</v>
      </c>
      <c r="K205" s="35">
        <v>0</v>
      </c>
      <c r="L205" s="35">
        <v>0</v>
      </c>
      <c r="M205" s="35">
        <v>0</v>
      </c>
      <c r="N205" s="35">
        <v>3</v>
      </c>
      <c r="O205" s="35">
        <v>9</v>
      </c>
      <c r="P205" s="35">
        <v>12</v>
      </c>
      <c r="Q205" s="35">
        <v>0.25</v>
      </c>
      <c r="R205" s="35">
        <v>0</v>
      </c>
      <c r="S205" s="35">
        <v>0</v>
      </c>
      <c r="T205" s="35">
        <v>0</v>
      </c>
      <c r="U205" s="35">
        <v>0</v>
      </c>
      <c r="V205" s="35">
        <v>2</v>
      </c>
      <c r="W205" s="35">
        <v>3</v>
      </c>
      <c r="X205" s="35">
        <v>5</v>
      </c>
      <c r="Y205" s="35">
        <v>0.4</v>
      </c>
      <c r="Z205" s="35">
        <v>0</v>
      </c>
      <c r="AA205" s="35">
        <v>0</v>
      </c>
      <c r="AB205" s="35">
        <v>0</v>
      </c>
      <c r="AC205" s="35">
        <v>0</v>
      </c>
      <c r="AD205" s="35">
        <v>0</v>
      </c>
      <c r="AE205" s="35">
        <v>0</v>
      </c>
      <c r="AF205" s="35">
        <v>0</v>
      </c>
      <c r="AG205" s="35">
        <v>0</v>
      </c>
      <c r="AH205" s="35">
        <v>0</v>
      </c>
      <c r="AI205" s="35">
        <v>0</v>
      </c>
      <c r="AJ205" s="35">
        <v>0</v>
      </c>
      <c r="AK205" s="35">
        <v>0</v>
      </c>
      <c r="AL205" s="35">
        <v>0</v>
      </c>
      <c r="AM205" s="35">
        <v>0</v>
      </c>
      <c r="AN205" s="35">
        <v>0</v>
      </c>
      <c r="AO205" s="35">
        <v>0</v>
      </c>
      <c r="AP205" s="35">
        <v>0</v>
      </c>
      <c r="AQ205" s="35">
        <v>0</v>
      </c>
      <c r="AR205" s="35">
        <v>0</v>
      </c>
      <c r="AS205" s="35">
        <v>0</v>
      </c>
      <c r="AT205" s="35">
        <v>5</v>
      </c>
      <c r="AU205" s="35">
        <v>38</v>
      </c>
      <c r="AV205" s="35">
        <v>330</v>
      </c>
      <c r="AW205" s="35">
        <v>16</v>
      </c>
      <c r="AX205" s="35">
        <v>16</v>
      </c>
      <c r="AY205" s="35">
        <v>191</v>
      </c>
      <c r="AZ205" s="35">
        <v>199</v>
      </c>
      <c r="BA205" s="35" t="s">
        <v>1633</v>
      </c>
      <c r="BB205" s="35" t="s">
        <v>821</v>
      </c>
      <c r="BC205" s="67">
        <v>-1.5</v>
      </c>
      <c r="BD205" s="35">
        <v>0</v>
      </c>
      <c r="BE205" s="35">
        <v>1</v>
      </c>
      <c r="BF205" s="35">
        <v>0</v>
      </c>
      <c r="BG205" s="35">
        <v>-2.5</v>
      </c>
      <c r="BH205" s="35">
        <v>0</v>
      </c>
      <c r="BI205" s="35">
        <v>0</v>
      </c>
      <c r="BJ205" s="35">
        <v>0</v>
      </c>
      <c r="BK205" s="35">
        <v>0</v>
      </c>
      <c r="BL205" s="35">
        <v>0</v>
      </c>
      <c r="BM205" s="35">
        <v>2</v>
      </c>
      <c r="BN205" s="35">
        <v>1</v>
      </c>
      <c r="BO205" s="35">
        <v>4</v>
      </c>
      <c r="BP205" s="35">
        <v>9</v>
      </c>
      <c r="BQ205" s="35">
        <v>3</v>
      </c>
    </row>
    <row r="206" spans="1:69" x14ac:dyDescent="0.25">
      <c r="A206" s="35" t="s">
        <v>293</v>
      </c>
      <c r="B206" s="35" t="s">
        <v>1634</v>
      </c>
      <c r="C206" s="35">
        <v>97091422</v>
      </c>
      <c r="D206" s="35" t="s">
        <v>1635</v>
      </c>
      <c r="E206" s="35" t="s">
        <v>1636</v>
      </c>
      <c r="F206" s="35" t="s">
        <v>7</v>
      </c>
      <c r="G206" s="67">
        <v>500</v>
      </c>
      <c r="H206" s="67">
        <v>-37.625</v>
      </c>
      <c r="I206" s="67">
        <v>462</v>
      </c>
      <c r="J206" s="35">
        <v>0</v>
      </c>
      <c r="K206" s="35">
        <v>2</v>
      </c>
      <c r="L206" s="35">
        <v>2</v>
      </c>
      <c r="M206" s="35">
        <v>0</v>
      </c>
      <c r="N206" s="35">
        <v>0</v>
      </c>
      <c r="O206" s="35">
        <v>6</v>
      </c>
      <c r="P206" s="35">
        <v>6</v>
      </c>
      <c r="Q206" s="35">
        <v>0</v>
      </c>
      <c r="R206" s="35">
        <v>0</v>
      </c>
      <c r="S206" s="35">
        <v>0</v>
      </c>
      <c r="T206" s="35">
        <v>0</v>
      </c>
      <c r="U206" s="35">
        <v>0</v>
      </c>
      <c r="V206" s="35">
        <v>0</v>
      </c>
      <c r="W206" s="35">
        <v>5</v>
      </c>
      <c r="X206" s="35">
        <v>5</v>
      </c>
      <c r="Y206" s="35">
        <v>0</v>
      </c>
      <c r="Z206" s="35">
        <v>0</v>
      </c>
      <c r="AA206" s="35">
        <v>0</v>
      </c>
      <c r="AB206" s="35">
        <v>0</v>
      </c>
      <c r="AC206" s="35">
        <v>0</v>
      </c>
      <c r="AD206" s="35">
        <v>0</v>
      </c>
      <c r="AE206" s="35">
        <v>0</v>
      </c>
      <c r="AF206" s="35">
        <v>0</v>
      </c>
      <c r="AG206" s="35">
        <v>0</v>
      </c>
      <c r="AH206" s="35">
        <v>0</v>
      </c>
      <c r="AI206" s="35">
        <v>0</v>
      </c>
      <c r="AJ206" s="35">
        <v>0</v>
      </c>
      <c r="AK206" s="35">
        <v>0</v>
      </c>
      <c r="AL206" s="35">
        <v>0</v>
      </c>
      <c r="AM206" s="35">
        <v>0</v>
      </c>
      <c r="AN206" s="35">
        <v>0</v>
      </c>
      <c r="AO206" s="35">
        <v>0</v>
      </c>
      <c r="AP206" s="35">
        <v>0</v>
      </c>
      <c r="AQ206" s="35">
        <v>0</v>
      </c>
      <c r="AR206" s="35">
        <v>0</v>
      </c>
      <c r="AS206" s="35">
        <v>0</v>
      </c>
      <c r="AT206" s="35">
        <v>0</v>
      </c>
      <c r="AU206" s="35">
        <v>14</v>
      </c>
      <c r="AV206" s="35">
        <v>439</v>
      </c>
      <c r="AW206" s="35">
        <v>9</v>
      </c>
      <c r="AX206" s="35">
        <v>14</v>
      </c>
      <c r="AY206" s="35">
        <v>232</v>
      </c>
      <c r="AZ206" s="35">
        <v>252</v>
      </c>
      <c r="BA206" s="35" t="s">
        <v>315</v>
      </c>
      <c r="BB206" s="35" t="s">
        <v>1637</v>
      </c>
      <c r="BC206" s="67">
        <v>-37.625</v>
      </c>
      <c r="BD206" s="35">
        <v>-9</v>
      </c>
      <c r="BE206" s="35">
        <v>-13</v>
      </c>
      <c r="BF206" s="35">
        <v>0</v>
      </c>
      <c r="BG206" s="35">
        <v>-15.625</v>
      </c>
      <c r="BH206" s="35">
        <v>0</v>
      </c>
      <c r="BI206" s="35">
        <v>0</v>
      </c>
      <c r="BJ206" s="35">
        <v>0</v>
      </c>
      <c r="BK206" s="35">
        <v>0</v>
      </c>
      <c r="BL206" s="35">
        <v>0</v>
      </c>
      <c r="BM206" s="35">
        <v>0</v>
      </c>
      <c r="BN206" s="35">
        <v>0</v>
      </c>
      <c r="BO206" s="35">
        <v>0</v>
      </c>
      <c r="BP206" s="35">
        <v>13</v>
      </c>
      <c r="BQ206" s="35">
        <v>0</v>
      </c>
    </row>
    <row r="207" spans="1:69" x14ac:dyDescent="0.25">
      <c r="A207" s="35" t="s">
        <v>293</v>
      </c>
      <c r="B207" s="35" t="s">
        <v>1638</v>
      </c>
      <c r="C207" s="35">
        <v>97078980</v>
      </c>
      <c r="D207" s="35" t="s">
        <v>1639</v>
      </c>
      <c r="E207" s="35" t="s">
        <v>1602</v>
      </c>
      <c r="F207" s="35" t="s">
        <v>103</v>
      </c>
      <c r="G207" s="67">
        <v>500</v>
      </c>
      <c r="H207" s="67">
        <v>-15.5</v>
      </c>
      <c r="I207" s="67">
        <v>485</v>
      </c>
      <c r="J207" s="35">
        <v>0</v>
      </c>
      <c r="K207" s="35">
        <v>0</v>
      </c>
      <c r="L207" s="35">
        <v>0</v>
      </c>
      <c r="M207" s="35">
        <v>0</v>
      </c>
      <c r="N207" s="35">
        <v>0</v>
      </c>
      <c r="O207" s="35">
        <v>0</v>
      </c>
      <c r="P207" s="35">
        <v>0</v>
      </c>
      <c r="Q207" s="35">
        <v>0</v>
      </c>
      <c r="R207" s="35">
        <v>2</v>
      </c>
      <c r="S207" s="35">
        <v>6</v>
      </c>
      <c r="T207" s="35">
        <v>8</v>
      </c>
      <c r="U207" s="35">
        <v>0.25</v>
      </c>
      <c r="V207" s="35">
        <v>0</v>
      </c>
      <c r="W207" s="35">
        <v>0</v>
      </c>
      <c r="X207" s="35">
        <v>0</v>
      </c>
      <c r="Y207" s="35">
        <v>0</v>
      </c>
      <c r="Z207" s="35">
        <v>0</v>
      </c>
      <c r="AA207" s="35">
        <v>0</v>
      </c>
      <c r="AB207" s="35">
        <v>0</v>
      </c>
      <c r="AC207" s="35">
        <v>0</v>
      </c>
      <c r="AD207" s="35">
        <v>0</v>
      </c>
      <c r="AE207" s="35">
        <v>0</v>
      </c>
      <c r="AF207" s="35">
        <v>0</v>
      </c>
      <c r="AG207" s="35">
        <v>0</v>
      </c>
      <c r="AH207" s="35">
        <v>0</v>
      </c>
      <c r="AI207" s="35">
        <v>0</v>
      </c>
      <c r="AJ207" s="35">
        <v>0</v>
      </c>
      <c r="AK207" s="35">
        <v>0</v>
      </c>
      <c r="AL207" s="35">
        <v>0</v>
      </c>
      <c r="AM207" s="35">
        <v>0</v>
      </c>
      <c r="AN207" s="35">
        <v>0</v>
      </c>
      <c r="AO207" s="35">
        <v>0</v>
      </c>
      <c r="AP207" s="35">
        <v>0</v>
      </c>
      <c r="AQ207" s="35">
        <v>0</v>
      </c>
      <c r="AR207" s="35">
        <v>0</v>
      </c>
      <c r="AS207" s="35">
        <v>0</v>
      </c>
      <c r="AT207" s="35">
        <v>2</v>
      </c>
      <c r="AU207" s="35">
        <v>41</v>
      </c>
      <c r="AV207" s="35">
        <v>401</v>
      </c>
      <c r="AW207" s="35">
        <v>16</v>
      </c>
      <c r="AX207" s="35">
        <v>42</v>
      </c>
      <c r="AY207" s="35">
        <v>232</v>
      </c>
      <c r="AZ207" s="35">
        <v>252</v>
      </c>
      <c r="BA207" s="35" t="s">
        <v>1640</v>
      </c>
      <c r="BB207" s="35" t="s">
        <v>1641</v>
      </c>
      <c r="BC207" s="67">
        <v>-15.5</v>
      </c>
      <c r="BD207" s="35">
        <v>0</v>
      </c>
      <c r="BE207" s="35">
        <v>0</v>
      </c>
      <c r="BF207" s="35">
        <v>-15.5</v>
      </c>
      <c r="BG207" s="35">
        <v>0</v>
      </c>
      <c r="BH207" s="35">
        <v>0</v>
      </c>
      <c r="BI207" s="35">
        <v>0</v>
      </c>
      <c r="BJ207" s="35">
        <v>0</v>
      </c>
      <c r="BK207" s="35">
        <v>0</v>
      </c>
      <c r="BL207" s="35">
        <v>0</v>
      </c>
      <c r="BM207" s="35">
        <v>1</v>
      </c>
      <c r="BN207" s="35">
        <v>0</v>
      </c>
      <c r="BO207" s="35">
        <v>2</v>
      </c>
      <c r="BP207" s="35">
        <v>6</v>
      </c>
      <c r="BQ207" s="35">
        <v>0</v>
      </c>
    </row>
    <row r="208" spans="1:69" x14ac:dyDescent="0.25">
      <c r="A208" s="35" t="s">
        <v>293</v>
      </c>
      <c r="B208" s="35" t="s">
        <v>1642</v>
      </c>
      <c r="C208" s="35">
        <v>97093982</v>
      </c>
      <c r="D208" s="35" t="s">
        <v>1639</v>
      </c>
      <c r="E208" s="35" t="s">
        <v>1643</v>
      </c>
      <c r="F208" s="35" t="s">
        <v>103</v>
      </c>
      <c r="G208" s="67">
        <v>500</v>
      </c>
      <c r="H208" s="67">
        <v>-21</v>
      </c>
      <c r="I208" s="67">
        <v>479</v>
      </c>
      <c r="J208" s="35">
        <v>0</v>
      </c>
      <c r="K208" s="35">
        <v>0</v>
      </c>
      <c r="L208" s="35">
        <v>0</v>
      </c>
      <c r="M208" s="35">
        <v>0</v>
      </c>
      <c r="N208" s="35">
        <v>0</v>
      </c>
      <c r="O208" s="35">
        <v>0</v>
      </c>
      <c r="P208" s="35">
        <v>0</v>
      </c>
      <c r="Q208" s="35">
        <v>0</v>
      </c>
      <c r="R208" s="35">
        <v>1</v>
      </c>
      <c r="S208" s="35">
        <v>7</v>
      </c>
      <c r="T208" s="35">
        <v>8</v>
      </c>
      <c r="U208" s="35">
        <v>0.125</v>
      </c>
      <c r="V208" s="35">
        <v>0</v>
      </c>
      <c r="W208" s="35">
        <v>0</v>
      </c>
      <c r="X208" s="35">
        <v>0</v>
      </c>
      <c r="Y208" s="35">
        <v>0</v>
      </c>
      <c r="Z208" s="35">
        <v>0</v>
      </c>
      <c r="AA208" s="35">
        <v>0</v>
      </c>
      <c r="AB208" s="35">
        <v>0</v>
      </c>
      <c r="AC208" s="35">
        <v>0</v>
      </c>
      <c r="AD208" s="35">
        <v>0</v>
      </c>
      <c r="AE208" s="35">
        <v>0</v>
      </c>
      <c r="AF208" s="35">
        <v>0</v>
      </c>
      <c r="AG208" s="35">
        <v>0</v>
      </c>
      <c r="AH208" s="35">
        <v>0</v>
      </c>
      <c r="AI208" s="35">
        <v>0</v>
      </c>
      <c r="AJ208" s="35">
        <v>0</v>
      </c>
      <c r="AK208" s="35">
        <v>0</v>
      </c>
      <c r="AL208" s="35">
        <v>0</v>
      </c>
      <c r="AM208" s="35">
        <v>0</v>
      </c>
      <c r="AN208" s="35">
        <v>0</v>
      </c>
      <c r="AO208" s="35">
        <v>0</v>
      </c>
      <c r="AP208" s="35">
        <v>0</v>
      </c>
      <c r="AQ208" s="35">
        <v>0</v>
      </c>
      <c r="AR208" s="35">
        <v>0</v>
      </c>
      <c r="AS208" s="35">
        <v>0</v>
      </c>
      <c r="AT208" s="35">
        <v>1</v>
      </c>
      <c r="AU208" s="35">
        <v>43</v>
      </c>
      <c r="AV208" s="35">
        <v>417</v>
      </c>
      <c r="AW208" s="35">
        <v>16</v>
      </c>
      <c r="AX208" s="35">
        <v>44</v>
      </c>
      <c r="AY208" s="35">
        <v>232</v>
      </c>
      <c r="AZ208" s="35">
        <v>252</v>
      </c>
      <c r="BA208" s="35" t="s">
        <v>1428</v>
      </c>
      <c r="BB208" s="35" t="s">
        <v>1644</v>
      </c>
      <c r="BC208" s="67">
        <v>-21</v>
      </c>
      <c r="BD208" s="35">
        <v>0</v>
      </c>
      <c r="BE208" s="35">
        <v>0</v>
      </c>
      <c r="BF208" s="35">
        <v>-21</v>
      </c>
      <c r="BG208" s="35">
        <v>0</v>
      </c>
      <c r="BH208" s="35">
        <v>0</v>
      </c>
      <c r="BI208" s="35">
        <v>0</v>
      </c>
      <c r="BJ208" s="35">
        <v>0</v>
      </c>
      <c r="BK208" s="35">
        <v>0</v>
      </c>
      <c r="BL208" s="35">
        <v>0</v>
      </c>
      <c r="BM208" s="35">
        <v>1</v>
      </c>
      <c r="BN208" s="35">
        <v>0</v>
      </c>
      <c r="BO208" s="35">
        <v>1</v>
      </c>
      <c r="BP208" s="35">
        <v>7</v>
      </c>
      <c r="BQ208" s="35">
        <v>0</v>
      </c>
    </row>
    <row r="209" spans="1:69" x14ac:dyDescent="0.25">
      <c r="A209" s="35" t="s">
        <v>293</v>
      </c>
      <c r="B209" s="35" t="s">
        <v>178</v>
      </c>
      <c r="C209" s="35">
        <v>55333986</v>
      </c>
      <c r="D209" s="35" t="s">
        <v>177</v>
      </c>
      <c r="E209" s="35" t="s">
        <v>507</v>
      </c>
      <c r="F209" s="35" t="s">
        <v>176</v>
      </c>
      <c r="G209" s="67">
        <v>1033</v>
      </c>
      <c r="H209" s="67">
        <v>34.625</v>
      </c>
      <c r="I209" s="67">
        <v>1068</v>
      </c>
      <c r="J209" s="35">
        <v>0</v>
      </c>
      <c r="K209" s="35">
        <v>0</v>
      </c>
      <c r="L209" s="35">
        <v>0</v>
      </c>
      <c r="M209" s="35">
        <v>0</v>
      </c>
      <c r="N209" s="35">
        <v>10</v>
      </c>
      <c r="O209" s="35">
        <v>2</v>
      </c>
      <c r="P209" s="35">
        <v>12</v>
      </c>
      <c r="Q209" s="35">
        <v>0.83333333333333337</v>
      </c>
      <c r="R209" s="35">
        <v>0</v>
      </c>
      <c r="S209" s="35">
        <v>0</v>
      </c>
      <c r="T209" s="35">
        <v>0</v>
      </c>
      <c r="U209" s="35">
        <v>0</v>
      </c>
      <c r="V209" s="35">
        <v>0</v>
      </c>
      <c r="W209" s="35">
        <v>0</v>
      </c>
      <c r="X209" s="35">
        <v>0</v>
      </c>
      <c r="Y209" s="35">
        <v>0</v>
      </c>
      <c r="Z209" s="35">
        <v>0</v>
      </c>
      <c r="AA209" s="35">
        <v>0</v>
      </c>
      <c r="AB209" s="35">
        <v>0</v>
      </c>
      <c r="AC209" s="35">
        <v>0</v>
      </c>
      <c r="AD209" s="35">
        <v>0</v>
      </c>
      <c r="AE209" s="35">
        <v>0</v>
      </c>
      <c r="AF209" s="35">
        <v>0</v>
      </c>
      <c r="AG209" s="35">
        <v>0</v>
      </c>
      <c r="AH209" s="35">
        <v>0</v>
      </c>
      <c r="AI209" s="35">
        <v>0</v>
      </c>
      <c r="AJ209" s="35">
        <v>0</v>
      </c>
      <c r="AK209" s="35">
        <v>0</v>
      </c>
      <c r="AL209" s="35">
        <v>2</v>
      </c>
      <c r="AM209" s="35">
        <v>2</v>
      </c>
      <c r="AN209" s="35">
        <v>4</v>
      </c>
      <c r="AO209" s="35">
        <v>0.5</v>
      </c>
      <c r="AP209" s="35">
        <v>0</v>
      </c>
      <c r="AQ209" s="35">
        <v>0</v>
      </c>
      <c r="AR209" s="35">
        <v>0</v>
      </c>
      <c r="AS209" s="35">
        <v>0</v>
      </c>
      <c r="AT209" s="35">
        <v>12</v>
      </c>
      <c r="AU209" s="35">
        <v>2</v>
      </c>
      <c r="AV209" s="35">
        <v>38</v>
      </c>
      <c r="AW209" s="35">
        <v>2</v>
      </c>
      <c r="AX209" s="35">
        <v>2</v>
      </c>
      <c r="AY209" s="35">
        <v>69</v>
      </c>
      <c r="AZ209" s="35">
        <v>64</v>
      </c>
      <c r="BA209" s="35" t="s">
        <v>506</v>
      </c>
      <c r="BB209" s="35" t="s">
        <v>508</v>
      </c>
      <c r="BC209" s="67">
        <v>34.625</v>
      </c>
      <c r="BD209" s="35">
        <v>0</v>
      </c>
      <c r="BE209" s="35">
        <v>41.5</v>
      </c>
      <c r="BF209" s="35">
        <v>0</v>
      </c>
      <c r="BG209" s="35">
        <v>0</v>
      </c>
      <c r="BH209" s="35">
        <v>0</v>
      </c>
      <c r="BI209" s="35">
        <v>0</v>
      </c>
      <c r="BJ209" s="35">
        <v>0</v>
      </c>
      <c r="BK209" s="35">
        <v>-6.875</v>
      </c>
      <c r="BL209" s="35">
        <v>0</v>
      </c>
      <c r="BM209" s="35">
        <v>8</v>
      </c>
      <c r="BN209" s="35">
        <v>3</v>
      </c>
      <c r="BO209" s="35">
        <v>9</v>
      </c>
      <c r="BP209" s="35">
        <v>4</v>
      </c>
      <c r="BQ209" s="35">
        <v>0</v>
      </c>
    </row>
    <row r="210" spans="1:69" x14ac:dyDescent="0.25">
      <c r="A210" s="35" t="s">
        <v>293</v>
      </c>
      <c r="B210" s="35" t="s">
        <v>86</v>
      </c>
      <c r="C210" s="35">
        <v>87451259</v>
      </c>
      <c r="D210" s="35" t="s">
        <v>85</v>
      </c>
      <c r="E210" s="35" t="s">
        <v>297</v>
      </c>
      <c r="F210" s="35" t="s">
        <v>72</v>
      </c>
      <c r="G210" s="67">
        <v>1340</v>
      </c>
      <c r="H210" s="67">
        <v>4.5</v>
      </c>
      <c r="I210" s="67">
        <v>1345</v>
      </c>
      <c r="J210" s="35">
        <v>6</v>
      </c>
      <c r="K210" s="35">
        <v>0</v>
      </c>
      <c r="L210" s="35">
        <v>6</v>
      </c>
      <c r="M210" s="35">
        <v>1</v>
      </c>
      <c r="N210" s="35">
        <v>0</v>
      </c>
      <c r="O210" s="35">
        <v>0</v>
      </c>
      <c r="P210" s="35">
        <v>0</v>
      </c>
      <c r="Q210" s="35">
        <v>0</v>
      </c>
      <c r="R210" s="35">
        <v>0</v>
      </c>
      <c r="S210" s="35">
        <v>0</v>
      </c>
      <c r="T210" s="35">
        <v>0</v>
      </c>
      <c r="U210" s="35">
        <v>0</v>
      </c>
      <c r="V210" s="35">
        <v>0</v>
      </c>
      <c r="W210" s="35">
        <v>0</v>
      </c>
      <c r="X210" s="35">
        <v>0</v>
      </c>
      <c r="Y210" s="35">
        <v>0</v>
      </c>
      <c r="Z210" s="35">
        <v>0</v>
      </c>
      <c r="AA210" s="35">
        <v>0</v>
      </c>
      <c r="AB210" s="35">
        <v>0</v>
      </c>
      <c r="AC210" s="35">
        <v>0</v>
      </c>
      <c r="AD210" s="35">
        <v>0</v>
      </c>
      <c r="AE210" s="35">
        <v>0</v>
      </c>
      <c r="AF210" s="35">
        <v>0</v>
      </c>
      <c r="AG210" s="35">
        <v>0</v>
      </c>
      <c r="AH210" s="35">
        <v>0</v>
      </c>
      <c r="AI210" s="35">
        <v>0</v>
      </c>
      <c r="AJ210" s="35">
        <v>0</v>
      </c>
      <c r="AK210" s="35">
        <v>0</v>
      </c>
      <c r="AL210" s="35">
        <v>0</v>
      </c>
      <c r="AM210" s="35">
        <v>0</v>
      </c>
      <c r="AN210" s="35">
        <v>0</v>
      </c>
      <c r="AO210" s="35">
        <v>0</v>
      </c>
      <c r="AP210" s="35">
        <v>0</v>
      </c>
      <c r="AQ210" s="35">
        <v>0</v>
      </c>
      <c r="AR210" s="35">
        <v>0</v>
      </c>
      <c r="AS210" s="35">
        <v>0</v>
      </c>
      <c r="AT210" s="35">
        <v>6</v>
      </c>
      <c r="AU210" s="35">
        <v>7</v>
      </c>
      <c r="AV210" s="35">
        <v>125</v>
      </c>
      <c r="AW210" s="35">
        <v>5</v>
      </c>
      <c r="AX210" s="35">
        <v>5</v>
      </c>
      <c r="AY210" s="35">
        <v>22</v>
      </c>
      <c r="AZ210" s="35">
        <v>22</v>
      </c>
      <c r="BA210" s="35" t="s">
        <v>1361</v>
      </c>
      <c r="BB210" s="35" t="s">
        <v>414</v>
      </c>
      <c r="BC210" s="67">
        <v>4.5</v>
      </c>
      <c r="BD210" s="35">
        <v>4.5</v>
      </c>
      <c r="BE210" s="35">
        <v>0</v>
      </c>
      <c r="BF210" s="35">
        <v>0</v>
      </c>
      <c r="BG210" s="35">
        <v>0</v>
      </c>
      <c r="BH210" s="35">
        <v>0</v>
      </c>
      <c r="BI210" s="35">
        <v>0</v>
      </c>
      <c r="BJ210" s="35">
        <v>0</v>
      </c>
      <c r="BK210" s="35">
        <v>0</v>
      </c>
      <c r="BL210" s="35">
        <v>0</v>
      </c>
      <c r="BM210" s="35">
        <v>6</v>
      </c>
      <c r="BN210" s="35">
        <v>0</v>
      </c>
      <c r="BO210" s="35">
        <v>6</v>
      </c>
      <c r="BP210" s="35">
        <v>0</v>
      </c>
      <c r="BQ210" s="35">
        <v>0</v>
      </c>
    </row>
    <row r="211" spans="1:69" x14ac:dyDescent="0.25">
      <c r="A211" s="35" t="s">
        <v>293</v>
      </c>
      <c r="B211" s="35" t="s">
        <v>1645</v>
      </c>
      <c r="C211" s="35">
        <v>97095897</v>
      </c>
      <c r="D211" s="35" t="s">
        <v>1646</v>
      </c>
      <c r="E211" s="35" t="s">
        <v>761</v>
      </c>
      <c r="F211" s="35" t="s">
        <v>241</v>
      </c>
      <c r="G211" s="67">
        <v>500</v>
      </c>
      <c r="H211" s="67">
        <v>0</v>
      </c>
      <c r="I211" s="67">
        <v>500</v>
      </c>
      <c r="J211" s="35">
        <v>0</v>
      </c>
      <c r="K211" s="35">
        <v>0</v>
      </c>
      <c r="L211" s="35">
        <v>0</v>
      </c>
      <c r="M211" s="35">
        <v>0</v>
      </c>
      <c r="N211" s="35">
        <v>0</v>
      </c>
      <c r="O211" s="35">
        <v>0</v>
      </c>
      <c r="P211" s="35">
        <v>0</v>
      </c>
      <c r="Q211" s="35">
        <v>0</v>
      </c>
      <c r="R211" s="35">
        <v>0</v>
      </c>
      <c r="S211" s="35">
        <v>0</v>
      </c>
      <c r="T211" s="35">
        <v>0</v>
      </c>
      <c r="U211" s="35">
        <v>0</v>
      </c>
      <c r="V211" s="35">
        <v>0</v>
      </c>
      <c r="W211" s="35">
        <v>0</v>
      </c>
      <c r="X211" s="35">
        <v>0</v>
      </c>
      <c r="Y211" s="35">
        <v>0</v>
      </c>
      <c r="Z211" s="35">
        <v>0</v>
      </c>
      <c r="AA211" s="35">
        <v>0</v>
      </c>
      <c r="AB211" s="35">
        <v>0</v>
      </c>
      <c r="AC211" s="35">
        <v>0</v>
      </c>
      <c r="AD211" s="35">
        <v>0</v>
      </c>
      <c r="AE211" s="35">
        <v>0</v>
      </c>
      <c r="AF211" s="35">
        <v>0</v>
      </c>
      <c r="AG211" s="35">
        <v>0</v>
      </c>
      <c r="AH211" s="35">
        <v>0</v>
      </c>
      <c r="AI211" s="35">
        <v>0</v>
      </c>
      <c r="AJ211" s="35">
        <v>0</v>
      </c>
      <c r="AK211" s="35">
        <v>0</v>
      </c>
      <c r="AL211" s="35">
        <v>0</v>
      </c>
      <c r="AM211" s="35">
        <v>0</v>
      </c>
      <c r="AN211" s="35">
        <v>0</v>
      </c>
      <c r="AO211" s="35">
        <v>0</v>
      </c>
      <c r="AP211" s="35">
        <v>0</v>
      </c>
      <c r="AQ211" s="35">
        <v>0</v>
      </c>
      <c r="AR211" s="35">
        <v>0</v>
      </c>
      <c r="AS211" s="35">
        <v>0</v>
      </c>
      <c r="AT211" s="35">
        <v>0</v>
      </c>
      <c r="AU211" s="35">
        <v>2</v>
      </c>
      <c r="AV211" s="35">
        <v>156</v>
      </c>
      <c r="AW211" s="35">
        <v>2</v>
      </c>
      <c r="AX211" s="35">
        <v>2</v>
      </c>
      <c r="AY211" s="35">
        <v>232</v>
      </c>
      <c r="AZ211" s="35">
        <v>252</v>
      </c>
      <c r="BA211" s="35" t="s">
        <v>1414</v>
      </c>
      <c r="BB211" s="35" t="s">
        <v>1647</v>
      </c>
      <c r="BC211" s="67">
        <v>0</v>
      </c>
      <c r="BD211" s="35">
        <v>0</v>
      </c>
      <c r="BE211" s="35">
        <v>0</v>
      </c>
      <c r="BF211" s="35">
        <v>0</v>
      </c>
      <c r="BG211" s="35">
        <v>0</v>
      </c>
      <c r="BH211" s="35">
        <v>0</v>
      </c>
      <c r="BI211" s="35">
        <v>0</v>
      </c>
      <c r="BJ211" s="35">
        <v>0</v>
      </c>
      <c r="BK211" s="35">
        <v>0</v>
      </c>
      <c r="BL211" s="35">
        <v>0</v>
      </c>
      <c r="BM211" s="35">
        <v>0</v>
      </c>
      <c r="BN211" s="35">
        <v>0</v>
      </c>
      <c r="BO211" s="35">
        <v>0</v>
      </c>
      <c r="BP211" s="35">
        <v>0</v>
      </c>
      <c r="BQ211" s="35">
        <v>0</v>
      </c>
    </row>
    <row r="212" spans="1:69" x14ac:dyDescent="0.25">
      <c r="A212" s="35" t="s">
        <v>293</v>
      </c>
      <c r="B212" s="35" t="s">
        <v>1648</v>
      </c>
      <c r="C212" s="35">
        <v>97093511</v>
      </c>
      <c r="D212" s="35" t="s">
        <v>1649</v>
      </c>
      <c r="E212" s="35" t="s">
        <v>1650</v>
      </c>
      <c r="F212" s="35" t="s">
        <v>103</v>
      </c>
      <c r="G212" s="67">
        <v>500</v>
      </c>
      <c r="H212" s="67">
        <v>0</v>
      </c>
      <c r="I212" s="67">
        <v>500</v>
      </c>
      <c r="J212" s="35">
        <v>0</v>
      </c>
      <c r="K212" s="35">
        <v>0</v>
      </c>
      <c r="L212" s="35">
        <v>0</v>
      </c>
      <c r="M212" s="35">
        <v>0</v>
      </c>
      <c r="N212" s="35">
        <v>0</v>
      </c>
      <c r="O212" s="35">
        <v>0</v>
      </c>
      <c r="P212" s="35">
        <v>0</v>
      </c>
      <c r="Q212" s="35">
        <v>0</v>
      </c>
      <c r="R212" s="35">
        <v>0</v>
      </c>
      <c r="S212" s="35">
        <v>0</v>
      </c>
      <c r="T212" s="35">
        <v>0</v>
      </c>
      <c r="U212" s="35">
        <v>0</v>
      </c>
      <c r="V212" s="35">
        <v>0</v>
      </c>
      <c r="W212" s="35">
        <v>0</v>
      </c>
      <c r="X212" s="35">
        <v>0</v>
      </c>
      <c r="Y212" s="35">
        <v>0</v>
      </c>
      <c r="Z212" s="35">
        <v>0</v>
      </c>
      <c r="AA212" s="35">
        <v>0</v>
      </c>
      <c r="AB212" s="35">
        <v>0</v>
      </c>
      <c r="AC212" s="35">
        <v>0</v>
      </c>
      <c r="AD212" s="35">
        <v>0</v>
      </c>
      <c r="AE212" s="35">
        <v>0</v>
      </c>
      <c r="AF212" s="35">
        <v>0</v>
      </c>
      <c r="AG212" s="35">
        <v>0</v>
      </c>
      <c r="AH212" s="35">
        <v>0</v>
      </c>
      <c r="AI212" s="35">
        <v>0</v>
      </c>
      <c r="AJ212" s="35">
        <v>0</v>
      </c>
      <c r="AK212" s="35">
        <v>0</v>
      </c>
      <c r="AL212" s="35">
        <v>0</v>
      </c>
      <c r="AM212" s="35">
        <v>0</v>
      </c>
      <c r="AN212" s="35">
        <v>0</v>
      </c>
      <c r="AO212" s="35">
        <v>0</v>
      </c>
      <c r="AP212" s="35">
        <v>0</v>
      </c>
      <c r="AQ212" s="35">
        <v>0</v>
      </c>
      <c r="AR212" s="35">
        <v>0</v>
      </c>
      <c r="AS212" s="35">
        <v>0</v>
      </c>
      <c r="AT212" s="35">
        <v>0</v>
      </c>
      <c r="AU212" s="35">
        <v>16</v>
      </c>
      <c r="AV212" s="35">
        <v>156</v>
      </c>
      <c r="AW212" s="35">
        <v>16</v>
      </c>
      <c r="AX212" s="35">
        <v>22</v>
      </c>
      <c r="AY212" s="35">
        <v>232</v>
      </c>
      <c r="AZ212" s="35">
        <v>252</v>
      </c>
      <c r="BA212" s="35" t="s">
        <v>1394</v>
      </c>
      <c r="BB212" s="35" t="s">
        <v>1651</v>
      </c>
      <c r="BC212" s="67">
        <v>0</v>
      </c>
      <c r="BD212" s="35">
        <v>0</v>
      </c>
      <c r="BE212" s="35">
        <v>0</v>
      </c>
      <c r="BF212" s="35">
        <v>0</v>
      </c>
      <c r="BG212" s="35">
        <v>0</v>
      </c>
      <c r="BH212" s="35">
        <v>0</v>
      </c>
      <c r="BI212" s="35">
        <v>0</v>
      </c>
      <c r="BJ212" s="35">
        <v>0</v>
      </c>
      <c r="BK212" s="35">
        <v>0</v>
      </c>
      <c r="BL212" s="35">
        <v>0</v>
      </c>
      <c r="BM212" s="35">
        <v>0</v>
      </c>
      <c r="BN212" s="35">
        <v>0</v>
      </c>
      <c r="BO212" s="35">
        <v>0</v>
      </c>
      <c r="BP212" s="35">
        <v>0</v>
      </c>
      <c r="BQ212" s="35">
        <v>0</v>
      </c>
    </row>
    <row r="213" spans="1:69" x14ac:dyDescent="0.25">
      <c r="A213" s="35" t="s">
        <v>293</v>
      </c>
      <c r="B213" s="35" t="s">
        <v>639</v>
      </c>
      <c r="C213" s="35">
        <v>97060243</v>
      </c>
      <c r="D213" s="35" t="s">
        <v>638</v>
      </c>
      <c r="E213" s="35" t="s">
        <v>640</v>
      </c>
      <c r="F213" s="35" t="s">
        <v>140</v>
      </c>
      <c r="G213" s="67">
        <v>1182</v>
      </c>
      <c r="H213" s="67">
        <v>29</v>
      </c>
      <c r="I213" s="67">
        <v>1211</v>
      </c>
      <c r="J213" s="35">
        <v>3</v>
      </c>
      <c r="K213" s="35">
        <v>3</v>
      </c>
      <c r="L213" s="35">
        <v>6</v>
      </c>
      <c r="M213" s="35">
        <v>0.5</v>
      </c>
      <c r="N213" s="35">
        <v>5</v>
      </c>
      <c r="O213" s="35">
        <v>1</v>
      </c>
      <c r="P213" s="35">
        <v>6</v>
      </c>
      <c r="Q213" s="35">
        <v>0.83333333333333337</v>
      </c>
      <c r="R213" s="35">
        <v>0</v>
      </c>
      <c r="S213" s="35">
        <v>0</v>
      </c>
      <c r="T213" s="35">
        <v>0</v>
      </c>
      <c r="U213" s="35">
        <v>0</v>
      </c>
      <c r="V213" s="35">
        <v>0</v>
      </c>
      <c r="W213" s="35">
        <v>0</v>
      </c>
      <c r="X213" s="35">
        <v>0</v>
      </c>
      <c r="Y213" s="35">
        <v>0</v>
      </c>
      <c r="Z213" s="35">
        <v>0</v>
      </c>
      <c r="AA213" s="35">
        <v>0</v>
      </c>
      <c r="AB213" s="35">
        <v>0</v>
      </c>
      <c r="AC213" s="35">
        <v>0</v>
      </c>
      <c r="AD213" s="35">
        <v>0</v>
      </c>
      <c r="AE213" s="35">
        <v>0</v>
      </c>
      <c r="AF213" s="35">
        <v>0</v>
      </c>
      <c r="AG213" s="35">
        <v>0</v>
      </c>
      <c r="AH213" s="35">
        <v>0</v>
      </c>
      <c r="AI213" s="35">
        <v>0</v>
      </c>
      <c r="AJ213" s="35">
        <v>0</v>
      </c>
      <c r="AK213" s="35">
        <v>0</v>
      </c>
      <c r="AL213" s="35">
        <v>8</v>
      </c>
      <c r="AM213" s="35">
        <v>2</v>
      </c>
      <c r="AN213" s="35">
        <v>10</v>
      </c>
      <c r="AO213" s="35">
        <v>0.8</v>
      </c>
      <c r="AP213" s="35">
        <v>1</v>
      </c>
      <c r="AQ213" s="35">
        <v>2</v>
      </c>
      <c r="AR213" s="35">
        <v>3</v>
      </c>
      <c r="AS213" s="35">
        <v>0.33333333333333331</v>
      </c>
      <c r="AT213" s="35">
        <v>17</v>
      </c>
      <c r="AU213" s="35">
        <v>4</v>
      </c>
      <c r="AV213" s="35">
        <v>44</v>
      </c>
      <c r="AW213" s="35">
        <v>7</v>
      </c>
      <c r="AX213" s="35">
        <v>7</v>
      </c>
      <c r="AY213" s="35">
        <v>45</v>
      </c>
      <c r="AZ213" s="35">
        <v>37</v>
      </c>
      <c r="BA213" s="35" t="s">
        <v>842</v>
      </c>
      <c r="BB213" s="35" t="s">
        <v>641</v>
      </c>
      <c r="BC213" s="67">
        <v>29</v>
      </c>
      <c r="BD213" s="35">
        <v>6</v>
      </c>
      <c r="BE213" s="35">
        <v>13.5</v>
      </c>
      <c r="BF213" s="35">
        <v>0</v>
      </c>
      <c r="BG213" s="35">
        <v>0</v>
      </c>
      <c r="BH213" s="35">
        <v>0</v>
      </c>
      <c r="BI213" s="35">
        <v>0</v>
      </c>
      <c r="BJ213" s="35">
        <v>0</v>
      </c>
      <c r="BK213" s="35">
        <v>10</v>
      </c>
      <c r="BL213" s="35">
        <v>-0.5</v>
      </c>
      <c r="BM213" s="35">
        <v>10</v>
      </c>
      <c r="BN213" s="35">
        <v>1</v>
      </c>
      <c r="BO213" s="35">
        <v>16</v>
      </c>
      <c r="BP213" s="35">
        <v>6</v>
      </c>
      <c r="BQ213" s="35">
        <v>2</v>
      </c>
    </row>
    <row r="214" spans="1:69" x14ac:dyDescent="0.25">
      <c r="A214" s="35" t="s">
        <v>293</v>
      </c>
      <c r="B214" s="35" t="s">
        <v>1652</v>
      </c>
      <c r="C214" s="35">
        <v>97093264</v>
      </c>
      <c r="D214" s="35" t="s">
        <v>1653</v>
      </c>
      <c r="E214" s="35" t="s">
        <v>1654</v>
      </c>
      <c r="F214" s="35" t="s">
        <v>949</v>
      </c>
      <c r="G214" s="67">
        <v>500</v>
      </c>
      <c r="H214" s="67">
        <v>0</v>
      </c>
      <c r="I214" s="67">
        <v>500</v>
      </c>
      <c r="J214" s="35">
        <v>0</v>
      </c>
      <c r="K214" s="35">
        <v>0</v>
      </c>
      <c r="L214" s="35">
        <v>0</v>
      </c>
      <c r="M214" s="35">
        <v>0</v>
      </c>
      <c r="N214" s="35">
        <v>0</v>
      </c>
      <c r="O214" s="35">
        <v>0</v>
      </c>
      <c r="P214" s="35">
        <v>0</v>
      </c>
      <c r="Q214" s="35">
        <v>0</v>
      </c>
      <c r="R214" s="35">
        <v>0</v>
      </c>
      <c r="S214" s="35">
        <v>0</v>
      </c>
      <c r="T214" s="35">
        <v>0</v>
      </c>
      <c r="U214" s="35">
        <v>0</v>
      </c>
      <c r="V214" s="35">
        <v>0</v>
      </c>
      <c r="W214" s="35">
        <v>0</v>
      </c>
      <c r="X214" s="35">
        <v>0</v>
      </c>
      <c r="Y214" s="35">
        <v>0</v>
      </c>
      <c r="Z214" s="35">
        <v>0</v>
      </c>
      <c r="AA214" s="35">
        <v>0</v>
      </c>
      <c r="AB214" s="35">
        <v>0</v>
      </c>
      <c r="AC214" s="35">
        <v>0</v>
      </c>
      <c r="AD214" s="35">
        <v>0</v>
      </c>
      <c r="AE214" s="35">
        <v>0</v>
      </c>
      <c r="AF214" s="35">
        <v>0</v>
      </c>
      <c r="AG214" s="35">
        <v>0</v>
      </c>
      <c r="AH214" s="35">
        <v>0</v>
      </c>
      <c r="AI214" s="35">
        <v>0</v>
      </c>
      <c r="AJ214" s="35">
        <v>0</v>
      </c>
      <c r="AK214" s="35">
        <v>0</v>
      </c>
      <c r="AL214" s="35">
        <v>0</v>
      </c>
      <c r="AM214" s="35">
        <v>0</v>
      </c>
      <c r="AN214" s="35">
        <v>0</v>
      </c>
      <c r="AO214" s="35">
        <v>0</v>
      </c>
      <c r="AP214" s="35">
        <v>0</v>
      </c>
      <c r="AQ214" s="35">
        <v>0</v>
      </c>
      <c r="AR214" s="35">
        <v>0</v>
      </c>
      <c r="AS214" s="35">
        <v>0</v>
      </c>
      <c r="AT214" s="35">
        <v>0</v>
      </c>
      <c r="AU214" s="35">
        <v>4</v>
      </c>
      <c r="AV214" s="35">
        <v>156</v>
      </c>
      <c r="AW214" s="35">
        <v>10</v>
      </c>
      <c r="AX214" s="35">
        <v>10</v>
      </c>
      <c r="AY214" s="35">
        <v>232</v>
      </c>
      <c r="AZ214" s="35">
        <v>252</v>
      </c>
      <c r="BA214" s="35" t="s">
        <v>969</v>
      </c>
      <c r="BB214" s="35" t="s">
        <v>1655</v>
      </c>
      <c r="BC214" s="67">
        <v>0</v>
      </c>
      <c r="BD214" s="35">
        <v>0</v>
      </c>
      <c r="BE214" s="35">
        <v>0</v>
      </c>
      <c r="BF214" s="35">
        <v>0</v>
      </c>
      <c r="BG214" s="35">
        <v>0</v>
      </c>
      <c r="BH214" s="35">
        <v>0</v>
      </c>
      <c r="BI214" s="35">
        <v>0</v>
      </c>
      <c r="BJ214" s="35">
        <v>0</v>
      </c>
      <c r="BK214" s="35">
        <v>0</v>
      </c>
      <c r="BL214" s="35">
        <v>0</v>
      </c>
      <c r="BM214" s="35">
        <v>0</v>
      </c>
      <c r="BN214" s="35">
        <v>0</v>
      </c>
      <c r="BO214" s="35">
        <v>0</v>
      </c>
      <c r="BP214" s="35">
        <v>0</v>
      </c>
      <c r="BQ214" s="35">
        <v>0</v>
      </c>
    </row>
    <row r="215" spans="1:69" x14ac:dyDescent="0.25">
      <c r="A215" s="35" t="s">
        <v>293</v>
      </c>
      <c r="B215" s="35" t="s">
        <v>697</v>
      </c>
      <c r="C215" s="35">
        <v>97066637</v>
      </c>
      <c r="D215" s="35" t="s">
        <v>677</v>
      </c>
      <c r="E215" s="35" t="s">
        <v>963</v>
      </c>
      <c r="F215" s="35" t="s">
        <v>188</v>
      </c>
      <c r="G215" s="67">
        <v>627</v>
      </c>
      <c r="H215" s="67">
        <v>65</v>
      </c>
      <c r="I215" s="67">
        <v>692</v>
      </c>
      <c r="J215" s="35">
        <v>4</v>
      </c>
      <c r="K215" s="35">
        <v>0</v>
      </c>
      <c r="L215" s="35">
        <v>4</v>
      </c>
      <c r="M215" s="35">
        <v>1</v>
      </c>
      <c r="N215" s="35">
        <v>0</v>
      </c>
      <c r="O215" s="35">
        <v>0</v>
      </c>
      <c r="P215" s="35">
        <v>0</v>
      </c>
      <c r="Q215" s="35">
        <v>0</v>
      </c>
      <c r="R215" s="35">
        <v>0</v>
      </c>
      <c r="S215" s="35">
        <v>0</v>
      </c>
      <c r="T215" s="35">
        <v>0</v>
      </c>
      <c r="U215" s="35">
        <v>0</v>
      </c>
      <c r="V215" s="35">
        <v>0</v>
      </c>
      <c r="W215" s="35">
        <v>0</v>
      </c>
      <c r="X215" s="35">
        <v>0</v>
      </c>
      <c r="Y215" s="35">
        <v>0</v>
      </c>
      <c r="Z215" s="35">
        <v>0</v>
      </c>
      <c r="AA215" s="35">
        <v>0</v>
      </c>
      <c r="AB215" s="35">
        <v>0</v>
      </c>
      <c r="AC215" s="35">
        <v>0</v>
      </c>
      <c r="AD215" s="35">
        <v>0</v>
      </c>
      <c r="AE215" s="35">
        <v>0</v>
      </c>
      <c r="AF215" s="35">
        <v>0</v>
      </c>
      <c r="AG215" s="35">
        <v>0</v>
      </c>
      <c r="AH215" s="35">
        <v>0</v>
      </c>
      <c r="AI215" s="35">
        <v>0</v>
      </c>
      <c r="AJ215" s="35">
        <v>0</v>
      </c>
      <c r="AK215" s="35">
        <v>0</v>
      </c>
      <c r="AL215" s="35">
        <v>3</v>
      </c>
      <c r="AM215" s="35">
        <v>5</v>
      </c>
      <c r="AN215" s="35">
        <v>8</v>
      </c>
      <c r="AO215" s="35">
        <v>0.375</v>
      </c>
      <c r="AP215" s="35">
        <v>4</v>
      </c>
      <c r="AQ215" s="35">
        <v>3</v>
      </c>
      <c r="AR215" s="35">
        <v>7</v>
      </c>
      <c r="AS215" s="35">
        <v>0.5714285714285714</v>
      </c>
      <c r="AT215" s="35">
        <v>11</v>
      </c>
      <c r="AU215" s="35">
        <v>2</v>
      </c>
      <c r="AV215" s="35">
        <v>7</v>
      </c>
      <c r="AW215" s="35">
        <v>33</v>
      </c>
      <c r="AX215" s="35">
        <v>32</v>
      </c>
      <c r="AY215" s="35">
        <v>178</v>
      </c>
      <c r="AZ215" s="35">
        <v>163</v>
      </c>
      <c r="BA215" s="35" t="s">
        <v>543</v>
      </c>
      <c r="BB215" s="35" t="s">
        <v>698</v>
      </c>
      <c r="BC215" s="67">
        <v>65</v>
      </c>
      <c r="BD215" s="35">
        <v>27</v>
      </c>
      <c r="BE215" s="35">
        <v>0</v>
      </c>
      <c r="BF215" s="35">
        <v>0</v>
      </c>
      <c r="BG215" s="35">
        <v>0</v>
      </c>
      <c r="BH215" s="35">
        <v>0</v>
      </c>
      <c r="BI215" s="35">
        <v>0</v>
      </c>
      <c r="BJ215" s="35">
        <v>0</v>
      </c>
      <c r="BK215" s="35">
        <v>30</v>
      </c>
      <c r="BL215" s="35">
        <v>8</v>
      </c>
      <c r="BM215" s="35">
        <v>6</v>
      </c>
      <c r="BN215" s="35">
        <v>4</v>
      </c>
      <c r="BO215" s="35">
        <v>7</v>
      </c>
      <c r="BP215" s="35">
        <v>8</v>
      </c>
      <c r="BQ215" s="35">
        <v>0</v>
      </c>
    </row>
    <row r="216" spans="1:69" x14ac:dyDescent="0.25">
      <c r="A216" s="35" t="s">
        <v>293</v>
      </c>
      <c r="B216" s="35" t="s">
        <v>21</v>
      </c>
      <c r="C216" s="35">
        <v>87446734</v>
      </c>
      <c r="D216" s="35" t="s">
        <v>20</v>
      </c>
      <c r="E216" s="35" t="s">
        <v>344</v>
      </c>
      <c r="F216" s="35" t="s">
        <v>16</v>
      </c>
      <c r="G216" s="67">
        <v>720</v>
      </c>
      <c r="H216" s="67">
        <v>0</v>
      </c>
      <c r="I216" s="67">
        <v>720</v>
      </c>
      <c r="J216" s="35">
        <v>0</v>
      </c>
      <c r="K216" s="35">
        <v>0</v>
      </c>
      <c r="L216" s="35">
        <v>0</v>
      </c>
      <c r="M216" s="35">
        <v>0</v>
      </c>
      <c r="N216" s="35">
        <v>0</v>
      </c>
      <c r="O216" s="35">
        <v>0</v>
      </c>
      <c r="P216" s="35">
        <v>0</v>
      </c>
      <c r="Q216" s="35">
        <v>0</v>
      </c>
      <c r="R216" s="35">
        <v>0</v>
      </c>
      <c r="S216" s="35">
        <v>0</v>
      </c>
      <c r="T216" s="35">
        <v>0</v>
      </c>
      <c r="U216" s="35">
        <v>0</v>
      </c>
      <c r="V216" s="35">
        <v>0</v>
      </c>
      <c r="W216" s="35">
        <v>0</v>
      </c>
      <c r="X216" s="35">
        <v>0</v>
      </c>
      <c r="Y216" s="35">
        <v>0</v>
      </c>
      <c r="Z216" s="35">
        <v>0</v>
      </c>
      <c r="AA216" s="35">
        <v>0</v>
      </c>
      <c r="AB216" s="35">
        <v>0</v>
      </c>
      <c r="AC216" s="35">
        <v>0</v>
      </c>
      <c r="AD216" s="35">
        <v>0</v>
      </c>
      <c r="AE216" s="35">
        <v>0</v>
      </c>
      <c r="AF216" s="35">
        <v>0</v>
      </c>
      <c r="AG216" s="35">
        <v>0</v>
      </c>
      <c r="AH216" s="35">
        <v>0</v>
      </c>
      <c r="AI216" s="35">
        <v>0</v>
      </c>
      <c r="AJ216" s="35">
        <v>0</v>
      </c>
      <c r="AK216" s="35">
        <v>0</v>
      </c>
      <c r="AL216" s="35">
        <v>0</v>
      </c>
      <c r="AM216" s="35">
        <v>0</v>
      </c>
      <c r="AN216" s="35">
        <v>0</v>
      </c>
      <c r="AO216" s="35">
        <v>0</v>
      </c>
      <c r="AP216" s="35">
        <v>0</v>
      </c>
      <c r="AQ216" s="35">
        <v>0</v>
      </c>
      <c r="AR216" s="35">
        <v>0</v>
      </c>
      <c r="AS216" s="35">
        <v>0</v>
      </c>
      <c r="AT216" s="35">
        <v>0</v>
      </c>
      <c r="AU216" s="35">
        <v>7</v>
      </c>
      <c r="AV216" s="35">
        <v>156</v>
      </c>
      <c r="AW216" s="35">
        <v>5</v>
      </c>
      <c r="AX216" s="35">
        <v>6</v>
      </c>
      <c r="AY216" s="35">
        <v>150</v>
      </c>
      <c r="AZ216" s="35">
        <v>153</v>
      </c>
      <c r="BA216" s="35" t="s">
        <v>1320</v>
      </c>
      <c r="BB216" s="35" t="s">
        <v>345</v>
      </c>
      <c r="BC216" s="67">
        <v>0</v>
      </c>
      <c r="BD216" s="35">
        <v>0</v>
      </c>
      <c r="BE216" s="35">
        <v>0</v>
      </c>
      <c r="BF216" s="35">
        <v>0</v>
      </c>
      <c r="BG216" s="35">
        <v>0</v>
      </c>
      <c r="BH216" s="35">
        <v>0</v>
      </c>
      <c r="BI216" s="35">
        <v>0</v>
      </c>
      <c r="BJ216" s="35">
        <v>0</v>
      </c>
      <c r="BK216" s="35">
        <v>0</v>
      </c>
      <c r="BL216" s="35">
        <v>0</v>
      </c>
      <c r="BM216" s="35">
        <v>0</v>
      </c>
      <c r="BN216" s="35">
        <v>0</v>
      </c>
      <c r="BO216" s="35">
        <v>0</v>
      </c>
      <c r="BP216" s="35">
        <v>0</v>
      </c>
      <c r="BQ216" s="35">
        <v>0</v>
      </c>
    </row>
    <row r="217" spans="1:69" x14ac:dyDescent="0.25">
      <c r="A217" s="35" t="s">
        <v>293</v>
      </c>
      <c r="B217" s="35" t="s">
        <v>22</v>
      </c>
      <c r="C217" s="35">
        <v>55332288</v>
      </c>
      <c r="D217" s="35" t="s">
        <v>20</v>
      </c>
      <c r="E217" s="35" t="s">
        <v>346</v>
      </c>
      <c r="F217" s="35" t="s">
        <v>16</v>
      </c>
      <c r="G217" s="67">
        <v>709</v>
      </c>
      <c r="H217" s="67">
        <v>54</v>
      </c>
      <c r="I217" s="67">
        <v>763</v>
      </c>
      <c r="J217" s="35">
        <v>2</v>
      </c>
      <c r="K217" s="35">
        <v>2</v>
      </c>
      <c r="L217" s="35">
        <v>4</v>
      </c>
      <c r="M217" s="35">
        <v>0.5</v>
      </c>
      <c r="N217" s="35">
        <v>4</v>
      </c>
      <c r="O217" s="35">
        <v>2</v>
      </c>
      <c r="P217" s="35">
        <v>6</v>
      </c>
      <c r="Q217" s="35">
        <v>0.66666666666666663</v>
      </c>
      <c r="R217" s="35">
        <v>0</v>
      </c>
      <c r="S217" s="35">
        <v>0</v>
      </c>
      <c r="T217" s="35">
        <v>0</v>
      </c>
      <c r="U217" s="35">
        <v>0</v>
      </c>
      <c r="V217" s="35">
        <v>4</v>
      </c>
      <c r="W217" s="35">
        <v>0</v>
      </c>
      <c r="X217" s="35">
        <v>4</v>
      </c>
      <c r="Y217" s="35">
        <v>1</v>
      </c>
      <c r="Z217" s="35">
        <v>0</v>
      </c>
      <c r="AA217" s="35">
        <v>0</v>
      </c>
      <c r="AB217" s="35">
        <v>0</v>
      </c>
      <c r="AC217" s="35">
        <v>0</v>
      </c>
      <c r="AD217" s="35">
        <v>0</v>
      </c>
      <c r="AE217" s="35">
        <v>0</v>
      </c>
      <c r="AF217" s="35">
        <v>0</v>
      </c>
      <c r="AG217" s="35">
        <v>0</v>
      </c>
      <c r="AH217" s="35">
        <v>0</v>
      </c>
      <c r="AI217" s="35">
        <v>0</v>
      </c>
      <c r="AJ217" s="35">
        <v>0</v>
      </c>
      <c r="AK217" s="35">
        <v>0</v>
      </c>
      <c r="AL217" s="35">
        <v>0</v>
      </c>
      <c r="AM217" s="35">
        <v>0</v>
      </c>
      <c r="AN217" s="35">
        <v>0</v>
      </c>
      <c r="AO217" s="35">
        <v>0</v>
      </c>
      <c r="AP217" s="35">
        <v>0</v>
      </c>
      <c r="AQ217" s="35">
        <v>0</v>
      </c>
      <c r="AR217" s="35">
        <v>0</v>
      </c>
      <c r="AS217" s="35">
        <v>0</v>
      </c>
      <c r="AT217" s="35">
        <v>10</v>
      </c>
      <c r="AU217" s="35">
        <v>2</v>
      </c>
      <c r="AV217" s="35">
        <v>14</v>
      </c>
      <c r="AW217" s="35">
        <v>6</v>
      </c>
      <c r="AX217" s="35">
        <v>5</v>
      </c>
      <c r="AY217" s="35">
        <v>155</v>
      </c>
      <c r="AZ217" s="35">
        <v>139</v>
      </c>
      <c r="BA217" s="35" t="s">
        <v>331</v>
      </c>
      <c r="BB217" s="35" t="s">
        <v>347</v>
      </c>
      <c r="BC217" s="67">
        <v>54</v>
      </c>
      <c r="BD217" s="35">
        <v>10</v>
      </c>
      <c r="BE217" s="35">
        <v>19</v>
      </c>
      <c r="BF217" s="35">
        <v>0</v>
      </c>
      <c r="BG217" s="35">
        <v>25</v>
      </c>
      <c r="BH217" s="35">
        <v>0</v>
      </c>
      <c r="BI217" s="35">
        <v>0</v>
      </c>
      <c r="BJ217" s="35">
        <v>0</v>
      </c>
      <c r="BK217" s="35">
        <v>0</v>
      </c>
      <c r="BL217" s="35">
        <v>0</v>
      </c>
      <c r="BM217" s="35">
        <v>5</v>
      </c>
      <c r="BN217" s="35">
        <v>6</v>
      </c>
      <c r="BO217" s="35">
        <v>4</v>
      </c>
      <c r="BP217" s="35">
        <v>3</v>
      </c>
      <c r="BQ217" s="35">
        <v>1</v>
      </c>
    </row>
    <row r="218" spans="1:69" x14ac:dyDescent="0.25">
      <c r="A218" s="35" t="s">
        <v>293</v>
      </c>
      <c r="B218" s="35" t="s">
        <v>911</v>
      </c>
      <c r="C218" s="35">
        <v>87408742</v>
      </c>
      <c r="D218" s="35" t="s">
        <v>879</v>
      </c>
      <c r="E218" s="35" t="s">
        <v>416</v>
      </c>
      <c r="F218" s="35" t="s">
        <v>72</v>
      </c>
      <c r="G218" s="67">
        <v>898</v>
      </c>
      <c r="H218" s="67">
        <v>27</v>
      </c>
      <c r="I218" s="67">
        <v>925</v>
      </c>
      <c r="J218" s="35">
        <v>3</v>
      </c>
      <c r="K218" s="35">
        <v>3</v>
      </c>
      <c r="L218" s="35">
        <v>6</v>
      </c>
      <c r="M218" s="35">
        <v>0.5</v>
      </c>
      <c r="N218" s="35">
        <v>0</v>
      </c>
      <c r="O218" s="35">
        <v>0</v>
      </c>
      <c r="P218" s="35">
        <v>0</v>
      </c>
      <c r="Q218" s="35">
        <v>0</v>
      </c>
      <c r="R218" s="35">
        <v>0</v>
      </c>
      <c r="S218" s="35">
        <v>0</v>
      </c>
      <c r="T218" s="35">
        <v>0</v>
      </c>
      <c r="U218" s="35">
        <v>0</v>
      </c>
      <c r="V218" s="35">
        <v>0</v>
      </c>
      <c r="W218" s="35">
        <v>0</v>
      </c>
      <c r="X218" s="35">
        <v>0</v>
      </c>
      <c r="Y218" s="35">
        <v>0</v>
      </c>
      <c r="Z218" s="35">
        <v>0</v>
      </c>
      <c r="AA218" s="35">
        <v>0</v>
      </c>
      <c r="AB218" s="35">
        <v>0</v>
      </c>
      <c r="AC218" s="35">
        <v>0</v>
      </c>
      <c r="AD218" s="35">
        <v>0</v>
      </c>
      <c r="AE218" s="35">
        <v>0</v>
      </c>
      <c r="AF218" s="35">
        <v>0</v>
      </c>
      <c r="AG218" s="35">
        <v>0</v>
      </c>
      <c r="AH218" s="35">
        <v>0</v>
      </c>
      <c r="AI218" s="35">
        <v>0</v>
      </c>
      <c r="AJ218" s="35">
        <v>0</v>
      </c>
      <c r="AK218" s="35">
        <v>0</v>
      </c>
      <c r="AL218" s="35">
        <v>0</v>
      </c>
      <c r="AM218" s="35">
        <v>0</v>
      </c>
      <c r="AN218" s="35">
        <v>0</v>
      </c>
      <c r="AO218" s="35">
        <v>0</v>
      </c>
      <c r="AP218" s="35">
        <v>0</v>
      </c>
      <c r="AQ218" s="35">
        <v>0</v>
      </c>
      <c r="AR218" s="35">
        <v>0</v>
      </c>
      <c r="AS218" s="35">
        <v>0</v>
      </c>
      <c r="AT218" s="35">
        <v>3</v>
      </c>
      <c r="AU218" s="35">
        <v>4</v>
      </c>
      <c r="AV218" s="35">
        <v>48</v>
      </c>
      <c r="AW218" s="35">
        <v>12</v>
      </c>
      <c r="AX218" s="35">
        <v>12</v>
      </c>
      <c r="AY218" s="35">
        <v>95</v>
      </c>
      <c r="AZ218" s="35">
        <v>92</v>
      </c>
      <c r="BA218" s="35" t="s">
        <v>413</v>
      </c>
      <c r="BB218" s="35" t="s">
        <v>912</v>
      </c>
      <c r="BC218" s="67">
        <v>27</v>
      </c>
      <c r="BD218" s="35">
        <v>27</v>
      </c>
      <c r="BE218" s="35">
        <v>0</v>
      </c>
      <c r="BF218" s="35">
        <v>0</v>
      </c>
      <c r="BG218" s="35">
        <v>0</v>
      </c>
      <c r="BH218" s="35">
        <v>0</v>
      </c>
      <c r="BI218" s="35">
        <v>0</v>
      </c>
      <c r="BJ218" s="35">
        <v>0</v>
      </c>
      <c r="BK218" s="35">
        <v>0</v>
      </c>
      <c r="BL218" s="35">
        <v>0</v>
      </c>
      <c r="BM218" s="35">
        <v>1</v>
      </c>
      <c r="BN218" s="35">
        <v>1</v>
      </c>
      <c r="BO218" s="35">
        <v>2</v>
      </c>
      <c r="BP218" s="35">
        <v>3</v>
      </c>
      <c r="BQ218" s="35">
        <v>0</v>
      </c>
    </row>
    <row r="219" spans="1:69" x14ac:dyDescent="0.25">
      <c r="A219" s="35" t="s">
        <v>293</v>
      </c>
      <c r="B219" s="35" t="s">
        <v>88</v>
      </c>
      <c r="C219" s="35">
        <v>87455680</v>
      </c>
      <c r="D219" s="35" t="s">
        <v>87</v>
      </c>
      <c r="E219" s="35" t="s">
        <v>823</v>
      </c>
      <c r="F219" s="35" t="s">
        <v>72</v>
      </c>
      <c r="G219" s="67">
        <v>1398</v>
      </c>
      <c r="H219" s="67">
        <v>-36</v>
      </c>
      <c r="I219" s="67">
        <v>1362</v>
      </c>
      <c r="J219" s="35">
        <v>4</v>
      </c>
      <c r="K219" s="35">
        <v>2</v>
      </c>
      <c r="L219" s="35">
        <v>6</v>
      </c>
      <c r="M219" s="35">
        <v>0.66666666666666663</v>
      </c>
      <c r="N219" s="35">
        <v>5</v>
      </c>
      <c r="O219" s="35">
        <v>1</v>
      </c>
      <c r="P219" s="35">
        <v>6</v>
      </c>
      <c r="Q219" s="35">
        <v>0.83333333333333337</v>
      </c>
      <c r="R219" s="35">
        <v>0</v>
      </c>
      <c r="S219" s="35">
        <v>0</v>
      </c>
      <c r="T219" s="35">
        <v>0</v>
      </c>
      <c r="U219" s="35">
        <v>0</v>
      </c>
      <c r="V219" s="35">
        <v>0</v>
      </c>
      <c r="W219" s="35">
        <v>0</v>
      </c>
      <c r="X219" s="35">
        <v>0</v>
      </c>
      <c r="Y219" s="35">
        <v>0</v>
      </c>
      <c r="Z219" s="35">
        <v>0</v>
      </c>
      <c r="AA219" s="35">
        <v>0</v>
      </c>
      <c r="AB219" s="35">
        <v>0</v>
      </c>
      <c r="AC219" s="35">
        <v>0</v>
      </c>
      <c r="AD219" s="35">
        <v>0</v>
      </c>
      <c r="AE219" s="35">
        <v>0</v>
      </c>
      <c r="AF219" s="35">
        <v>0</v>
      </c>
      <c r="AG219" s="35">
        <v>0</v>
      </c>
      <c r="AH219" s="35">
        <v>0</v>
      </c>
      <c r="AI219" s="35">
        <v>0</v>
      </c>
      <c r="AJ219" s="35">
        <v>0</v>
      </c>
      <c r="AK219" s="35">
        <v>0</v>
      </c>
      <c r="AL219" s="35">
        <v>8</v>
      </c>
      <c r="AM219" s="35">
        <v>6</v>
      </c>
      <c r="AN219" s="35">
        <v>14</v>
      </c>
      <c r="AO219" s="35">
        <v>0.5714285714285714</v>
      </c>
      <c r="AP219" s="35">
        <v>0</v>
      </c>
      <c r="AQ219" s="35">
        <v>0</v>
      </c>
      <c r="AR219" s="35">
        <v>0</v>
      </c>
      <c r="AS219" s="35">
        <v>0</v>
      </c>
      <c r="AT219" s="35">
        <v>17</v>
      </c>
      <c r="AU219" s="35">
        <v>19</v>
      </c>
      <c r="AV219" s="35">
        <v>434</v>
      </c>
      <c r="AW219" s="35">
        <v>4</v>
      </c>
      <c r="AX219" s="35">
        <v>4</v>
      </c>
      <c r="AY219" s="35">
        <v>20</v>
      </c>
      <c r="AZ219" s="35">
        <v>21</v>
      </c>
      <c r="BA219" s="35" t="s">
        <v>1321</v>
      </c>
      <c r="BB219" s="35" t="s">
        <v>418</v>
      </c>
      <c r="BC219" s="67">
        <v>-36</v>
      </c>
      <c r="BD219" s="35">
        <v>-13.5</v>
      </c>
      <c r="BE219" s="35">
        <v>5</v>
      </c>
      <c r="BF219" s="35">
        <v>0</v>
      </c>
      <c r="BG219" s="35">
        <v>0</v>
      </c>
      <c r="BH219" s="35">
        <v>0</v>
      </c>
      <c r="BI219" s="35">
        <v>0</v>
      </c>
      <c r="BJ219" s="35">
        <v>0</v>
      </c>
      <c r="BK219" s="35">
        <v>-27.5</v>
      </c>
      <c r="BL219" s="35">
        <v>0</v>
      </c>
      <c r="BM219" s="35">
        <v>9</v>
      </c>
      <c r="BN219" s="35">
        <v>0</v>
      </c>
      <c r="BO219" s="35">
        <v>17</v>
      </c>
      <c r="BP219" s="35">
        <v>5</v>
      </c>
      <c r="BQ219" s="35">
        <v>4</v>
      </c>
    </row>
    <row r="220" spans="1:69" x14ac:dyDescent="0.25">
      <c r="A220" s="35" t="s">
        <v>293</v>
      </c>
      <c r="B220" s="35" t="s">
        <v>131</v>
      </c>
      <c r="C220" s="35">
        <v>87408738</v>
      </c>
      <c r="D220" s="35" t="s">
        <v>130</v>
      </c>
      <c r="E220" s="35" t="s">
        <v>452</v>
      </c>
      <c r="F220" s="35" t="s">
        <v>125</v>
      </c>
      <c r="G220" s="67">
        <v>1607</v>
      </c>
      <c r="H220" s="67">
        <v>-11.5</v>
      </c>
      <c r="I220" s="67">
        <v>1596</v>
      </c>
      <c r="J220" s="35">
        <v>4</v>
      </c>
      <c r="K220" s="35">
        <v>0</v>
      </c>
      <c r="L220" s="35">
        <v>4</v>
      </c>
      <c r="M220" s="35">
        <v>1</v>
      </c>
      <c r="N220" s="35">
        <v>2</v>
      </c>
      <c r="O220" s="35">
        <v>1</v>
      </c>
      <c r="P220" s="35">
        <v>3</v>
      </c>
      <c r="Q220" s="35">
        <v>0.66666666666666663</v>
      </c>
      <c r="R220" s="35">
        <v>0</v>
      </c>
      <c r="S220" s="35">
        <v>0</v>
      </c>
      <c r="T220" s="35">
        <v>0</v>
      </c>
      <c r="U220" s="35">
        <v>0</v>
      </c>
      <c r="V220" s="35">
        <v>0</v>
      </c>
      <c r="W220" s="35">
        <v>0</v>
      </c>
      <c r="X220" s="35">
        <v>0</v>
      </c>
      <c r="Y220" s="35">
        <v>0</v>
      </c>
      <c r="Z220" s="35">
        <v>0</v>
      </c>
      <c r="AA220" s="35">
        <v>0</v>
      </c>
      <c r="AB220" s="35">
        <v>0</v>
      </c>
      <c r="AC220" s="35">
        <v>0</v>
      </c>
      <c r="AD220" s="35">
        <v>0</v>
      </c>
      <c r="AE220" s="35">
        <v>0</v>
      </c>
      <c r="AF220" s="35">
        <v>0</v>
      </c>
      <c r="AG220" s="35">
        <v>0</v>
      </c>
      <c r="AH220" s="35">
        <v>0</v>
      </c>
      <c r="AI220" s="35">
        <v>0</v>
      </c>
      <c r="AJ220" s="35">
        <v>0</v>
      </c>
      <c r="AK220" s="35">
        <v>0</v>
      </c>
      <c r="AL220" s="35">
        <v>3</v>
      </c>
      <c r="AM220" s="35">
        <v>1</v>
      </c>
      <c r="AN220" s="35">
        <v>4</v>
      </c>
      <c r="AO220" s="35">
        <v>0.75</v>
      </c>
      <c r="AP220" s="35">
        <v>0</v>
      </c>
      <c r="AQ220" s="35">
        <v>0</v>
      </c>
      <c r="AR220" s="35">
        <v>0</v>
      </c>
      <c r="AS220" s="35">
        <v>0</v>
      </c>
      <c r="AT220" s="35">
        <v>9</v>
      </c>
      <c r="AU220" s="35">
        <v>6</v>
      </c>
      <c r="AV220" s="35">
        <v>385</v>
      </c>
      <c r="AW220" s="35">
        <v>1</v>
      </c>
      <c r="AX220" s="35">
        <v>1</v>
      </c>
      <c r="AY220" s="35">
        <v>5</v>
      </c>
      <c r="AZ220" s="35">
        <v>7</v>
      </c>
      <c r="BA220" s="35" t="s">
        <v>454</v>
      </c>
      <c r="BB220" s="35" t="s">
        <v>453</v>
      </c>
      <c r="BC220" s="67">
        <v>-11.5</v>
      </c>
      <c r="BD220" s="35">
        <v>1.5</v>
      </c>
      <c r="BE220" s="35">
        <v>-3</v>
      </c>
      <c r="BF220" s="35">
        <v>0</v>
      </c>
      <c r="BG220" s="35">
        <v>0</v>
      </c>
      <c r="BH220" s="35">
        <v>0</v>
      </c>
      <c r="BI220" s="35">
        <v>0</v>
      </c>
      <c r="BJ220" s="35">
        <v>0</v>
      </c>
      <c r="BK220" s="35">
        <v>-10</v>
      </c>
      <c r="BL220" s="35">
        <v>0</v>
      </c>
      <c r="BM220" s="35">
        <v>4</v>
      </c>
      <c r="BN220" s="35">
        <v>0</v>
      </c>
      <c r="BO220" s="35">
        <v>9</v>
      </c>
      <c r="BP220" s="35">
        <v>0</v>
      </c>
      <c r="BQ220" s="35">
        <v>2</v>
      </c>
    </row>
    <row r="221" spans="1:69" x14ac:dyDescent="0.25">
      <c r="A221" s="35" t="s">
        <v>293</v>
      </c>
      <c r="B221" s="35" t="s">
        <v>1086</v>
      </c>
      <c r="C221" s="35">
        <v>55329240</v>
      </c>
      <c r="D221" s="35" t="s">
        <v>1087</v>
      </c>
      <c r="E221" s="35" t="s">
        <v>1088</v>
      </c>
      <c r="F221" s="35" t="s">
        <v>66</v>
      </c>
      <c r="G221" s="67">
        <v>1055</v>
      </c>
      <c r="H221" s="67">
        <v>48</v>
      </c>
      <c r="I221" s="67">
        <v>1103</v>
      </c>
      <c r="J221" s="35">
        <v>3</v>
      </c>
      <c r="K221" s="35">
        <v>1</v>
      </c>
      <c r="L221" s="35">
        <v>4</v>
      </c>
      <c r="M221" s="35">
        <v>0.75</v>
      </c>
      <c r="N221" s="35">
        <v>8</v>
      </c>
      <c r="O221" s="35">
        <v>4</v>
      </c>
      <c r="P221" s="35">
        <v>12</v>
      </c>
      <c r="Q221" s="35">
        <v>0.66666666666666663</v>
      </c>
      <c r="R221" s="35">
        <v>0</v>
      </c>
      <c r="S221" s="35">
        <v>0</v>
      </c>
      <c r="T221" s="35">
        <v>0</v>
      </c>
      <c r="U221" s="35">
        <v>0</v>
      </c>
      <c r="V221" s="35">
        <v>0</v>
      </c>
      <c r="W221" s="35">
        <v>0</v>
      </c>
      <c r="X221" s="35">
        <v>0</v>
      </c>
      <c r="Y221" s="35">
        <v>0</v>
      </c>
      <c r="Z221" s="35">
        <v>0</v>
      </c>
      <c r="AA221" s="35">
        <v>0</v>
      </c>
      <c r="AB221" s="35">
        <v>0</v>
      </c>
      <c r="AC221" s="35">
        <v>0</v>
      </c>
      <c r="AD221" s="35">
        <v>0</v>
      </c>
      <c r="AE221" s="35">
        <v>0</v>
      </c>
      <c r="AF221" s="35">
        <v>0</v>
      </c>
      <c r="AG221" s="35">
        <v>0</v>
      </c>
      <c r="AH221" s="35">
        <v>0</v>
      </c>
      <c r="AI221" s="35">
        <v>0</v>
      </c>
      <c r="AJ221" s="35">
        <v>0</v>
      </c>
      <c r="AK221" s="35">
        <v>0</v>
      </c>
      <c r="AL221" s="35">
        <v>0</v>
      </c>
      <c r="AM221" s="35">
        <v>0</v>
      </c>
      <c r="AN221" s="35">
        <v>0</v>
      </c>
      <c r="AO221" s="35">
        <v>0</v>
      </c>
      <c r="AP221" s="35">
        <v>0</v>
      </c>
      <c r="AQ221" s="35">
        <v>0</v>
      </c>
      <c r="AR221" s="35">
        <v>0</v>
      </c>
      <c r="AS221" s="35">
        <v>0</v>
      </c>
      <c r="AT221" s="35">
        <v>11</v>
      </c>
      <c r="AU221" s="35">
        <v>2</v>
      </c>
      <c r="AV221" s="35">
        <v>19</v>
      </c>
      <c r="AW221" s="35">
        <v>2</v>
      </c>
      <c r="AX221" s="35">
        <v>2</v>
      </c>
      <c r="AY221" s="35">
        <v>64</v>
      </c>
      <c r="AZ221" s="35">
        <v>58</v>
      </c>
      <c r="BA221" s="35" t="s">
        <v>400</v>
      </c>
      <c r="BB221" s="35" t="s">
        <v>1089</v>
      </c>
      <c r="BC221" s="67">
        <v>48</v>
      </c>
      <c r="BD221" s="35">
        <v>10</v>
      </c>
      <c r="BE221" s="35">
        <v>38</v>
      </c>
      <c r="BF221" s="35">
        <v>0</v>
      </c>
      <c r="BG221" s="35">
        <v>0</v>
      </c>
      <c r="BH221" s="35">
        <v>0</v>
      </c>
      <c r="BI221" s="35">
        <v>0</v>
      </c>
      <c r="BJ221" s="35">
        <v>0</v>
      </c>
      <c r="BK221" s="35">
        <v>0</v>
      </c>
      <c r="BL221" s="35">
        <v>0</v>
      </c>
      <c r="BM221" s="35">
        <v>4</v>
      </c>
      <c r="BN221" s="35">
        <v>3</v>
      </c>
      <c r="BO221" s="35">
        <v>8</v>
      </c>
      <c r="BP221" s="35">
        <v>4</v>
      </c>
      <c r="BQ221" s="35">
        <v>1</v>
      </c>
    </row>
    <row r="222" spans="1:69" x14ac:dyDescent="0.25">
      <c r="A222" s="35" t="s">
        <v>293</v>
      </c>
      <c r="B222" s="35" t="s">
        <v>1323</v>
      </c>
      <c r="C222" s="35">
        <v>97085315</v>
      </c>
      <c r="D222" s="35" t="s">
        <v>1090</v>
      </c>
      <c r="E222" s="35" t="s">
        <v>560</v>
      </c>
      <c r="F222" s="35" t="s">
        <v>140</v>
      </c>
      <c r="G222" s="67">
        <v>1555</v>
      </c>
      <c r="H222" s="67">
        <v>1.5</v>
      </c>
      <c r="I222" s="67">
        <v>1557</v>
      </c>
      <c r="J222" s="35">
        <v>3</v>
      </c>
      <c r="K222" s="35">
        <v>1</v>
      </c>
      <c r="L222" s="35">
        <v>4</v>
      </c>
      <c r="M222" s="35">
        <v>0.75</v>
      </c>
      <c r="N222" s="35">
        <v>6</v>
      </c>
      <c r="O222" s="35">
        <v>0</v>
      </c>
      <c r="P222" s="35">
        <v>6</v>
      </c>
      <c r="Q222" s="35">
        <v>1</v>
      </c>
      <c r="R222" s="35">
        <v>0</v>
      </c>
      <c r="S222" s="35">
        <v>0</v>
      </c>
      <c r="T222" s="35">
        <v>0</v>
      </c>
      <c r="U222" s="35">
        <v>0</v>
      </c>
      <c r="V222" s="35">
        <v>0</v>
      </c>
      <c r="W222" s="35">
        <v>0</v>
      </c>
      <c r="X222" s="35">
        <v>0</v>
      </c>
      <c r="Y222" s="35">
        <v>0</v>
      </c>
      <c r="Z222" s="35">
        <v>0</v>
      </c>
      <c r="AA222" s="35">
        <v>0</v>
      </c>
      <c r="AB222" s="35">
        <v>0</v>
      </c>
      <c r="AC222" s="35">
        <v>0</v>
      </c>
      <c r="AD222" s="35">
        <v>0</v>
      </c>
      <c r="AE222" s="35">
        <v>0</v>
      </c>
      <c r="AF222" s="35">
        <v>0</v>
      </c>
      <c r="AG222" s="35">
        <v>0</v>
      </c>
      <c r="AH222" s="35">
        <v>0</v>
      </c>
      <c r="AI222" s="35">
        <v>0</v>
      </c>
      <c r="AJ222" s="35">
        <v>0</v>
      </c>
      <c r="AK222" s="35">
        <v>0</v>
      </c>
      <c r="AL222" s="35">
        <v>0</v>
      </c>
      <c r="AM222" s="35">
        <v>0</v>
      </c>
      <c r="AN222" s="35">
        <v>0</v>
      </c>
      <c r="AO222" s="35">
        <v>0</v>
      </c>
      <c r="AP222" s="35">
        <v>7</v>
      </c>
      <c r="AQ222" s="35">
        <v>2</v>
      </c>
      <c r="AR222" s="35">
        <v>9</v>
      </c>
      <c r="AS222" s="35">
        <v>0.77777777777777779</v>
      </c>
      <c r="AT222" s="35">
        <v>16</v>
      </c>
      <c r="AU222" s="35">
        <v>12</v>
      </c>
      <c r="AV222" s="35">
        <v>142</v>
      </c>
      <c r="AW222" s="35">
        <v>2</v>
      </c>
      <c r="AX222" s="35">
        <v>2</v>
      </c>
      <c r="AY222" s="35">
        <v>9</v>
      </c>
      <c r="AZ222" s="35">
        <v>8</v>
      </c>
      <c r="BA222" s="35" t="s">
        <v>461</v>
      </c>
      <c r="BB222" s="35" t="s">
        <v>1324</v>
      </c>
      <c r="BC222" s="67">
        <v>1.5</v>
      </c>
      <c r="BD222" s="35">
        <v>8.5</v>
      </c>
      <c r="BE222" s="35">
        <v>4</v>
      </c>
      <c r="BF222" s="35">
        <v>0</v>
      </c>
      <c r="BG222" s="35">
        <v>0</v>
      </c>
      <c r="BH222" s="35">
        <v>0</v>
      </c>
      <c r="BI222" s="35">
        <v>0</v>
      </c>
      <c r="BJ222" s="35">
        <v>0</v>
      </c>
      <c r="BK222" s="35">
        <v>0</v>
      </c>
      <c r="BL222" s="35">
        <v>-11</v>
      </c>
      <c r="BM222" s="35">
        <v>13</v>
      </c>
      <c r="BN222" s="35">
        <v>2</v>
      </c>
      <c r="BO222" s="35">
        <v>14</v>
      </c>
      <c r="BP222" s="35">
        <v>1</v>
      </c>
      <c r="BQ222" s="35">
        <v>2</v>
      </c>
    </row>
    <row r="223" spans="1:69" x14ac:dyDescent="0.25">
      <c r="A223" s="35" t="s">
        <v>293</v>
      </c>
      <c r="B223" s="35" t="s">
        <v>1091</v>
      </c>
      <c r="C223" s="35">
        <v>97083230</v>
      </c>
      <c r="D223" s="35" t="s">
        <v>1092</v>
      </c>
      <c r="E223" s="35" t="s">
        <v>778</v>
      </c>
      <c r="F223" s="35" t="s">
        <v>101</v>
      </c>
      <c r="G223" s="67">
        <v>505</v>
      </c>
      <c r="H223" s="67">
        <v>0.375</v>
      </c>
      <c r="I223" s="67">
        <v>505</v>
      </c>
      <c r="J223" s="35">
        <v>0</v>
      </c>
      <c r="K223" s="35">
        <v>0</v>
      </c>
      <c r="L223" s="35">
        <v>0</v>
      </c>
      <c r="M223" s="35">
        <v>0</v>
      </c>
      <c r="N223" s="35">
        <v>0</v>
      </c>
      <c r="O223" s="35">
        <v>0</v>
      </c>
      <c r="P223" s="35">
        <v>0</v>
      </c>
      <c r="Q223" s="35">
        <v>0</v>
      </c>
      <c r="R223" s="35">
        <v>8</v>
      </c>
      <c r="S223" s="35">
        <v>2</v>
      </c>
      <c r="T223" s="35">
        <v>10</v>
      </c>
      <c r="U223" s="35">
        <v>0.8</v>
      </c>
      <c r="V223" s="35">
        <v>0</v>
      </c>
      <c r="W223" s="35">
        <v>0</v>
      </c>
      <c r="X223" s="35">
        <v>0</v>
      </c>
      <c r="Y223" s="35">
        <v>0</v>
      </c>
      <c r="Z223" s="35">
        <v>0</v>
      </c>
      <c r="AA223" s="35">
        <v>0</v>
      </c>
      <c r="AB223" s="35">
        <v>0</v>
      </c>
      <c r="AC223" s="35">
        <v>0</v>
      </c>
      <c r="AD223" s="35">
        <v>0</v>
      </c>
      <c r="AE223" s="35">
        <v>0</v>
      </c>
      <c r="AF223" s="35">
        <v>0</v>
      </c>
      <c r="AG223" s="35">
        <v>0</v>
      </c>
      <c r="AH223" s="35">
        <v>0</v>
      </c>
      <c r="AI223" s="35">
        <v>0</v>
      </c>
      <c r="AJ223" s="35">
        <v>0</v>
      </c>
      <c r="AK223" s="35">
        <v>0</v>
      </c>
      <c r="AL223" s="35">
        <v>1</v>
      </c>
      <c r="AM223" s="35">
        <v>11</v>
      </c>
      <c r="AN223" s="35">
        <v>12</v>
      </c>
      <c r="AO223" s="35">
        <v>8.3333333333333329E-2</v>
      </c>
      <c r="AP223" s="35">
        <v>0</v>
      </c>
      <c r="AQ223" s="35">
        <v>6</v>
      </c>
      <c r="AR223" s="35">
        <v>6</v>
      </c>
      <c r="AS223" s="35">
        <v>0</v>
      </c>
      <c r="AT223" s="35">
        <v>9</v>
      </c>
      <c r="AU223" s="35">
        <v>9</v>
      </c>
      <c r="AV223" s="35">
        <v>155</v>
      </c>
      <c r="AW223" s="35">
        <v>11</v>
      </c>
      <c r="AX223" s="35">
        <v>12</v>
      </c>
      <c r="AY223" s="35">
        <v>229</v>
      </c>
      <c r="AZ223" s="35">
        <v>243</v>
      </c>
      <c r="BA223" s="35" t="s">
        <v>704</v>
      </c>
      <c r="BB223" s="35" t="s">
        <v>1093</v>
      </c>
      <c r="BC223" s="67">
        <v>0.375</v>
      </c>
      <c r="BD223" s="35">
        <v>0</v>
      </c>
      <c r="BE223" s="35">
        <v>0</v>
      </c>
      <c r="BF223" s="35">
        <v>43</v>
      </c>
      <c r="BG223" s="35">
        <v>0</v>
      </c>
      <c r="BH223" s="35">
        <v>0</v>
      </c>
      <c r="BI223" s="35">
        <v>0</v>
      </c>
      <c r="BJ223" s="35">
        <v>0</v>
      </c>
      <c r="BK223" s="35">
        <v>-34.375</v>
      </c>
      <c r="BL223" s="35">
        <v>-8.25</v>
      </c>
      <c r="BM223" s="35">
        <v>5</v>
      </c>
      <c r="BN223" s="35">
        <v>1</v>
      </c>
      <c r="BO223" s="35">
        <v>8</v>
      </c>
      <c r="BP223" s="35">
        <v>18</v>
      </c>
      <c r="BQ223" s="35">
        <v>1</v>
      </c>
    </row>
    <row r="224" spans="1:69" x14ac:dyDescent="0.25">
      <c r="A224" s="35" t="s">
        <v>293</v>
      </c>
      <c r="B224" s="35" t="s">
        <v>90</v>
      </c>
      <c r="C224" s="35">
        <v>43317317</v>
      </c>
      <c r="D224" s="35" t="s">
        <v>89</v>
      </c>
      <c r="E224" s="35" t="s">
        <v>788</v>
      </c>
      <c r="F224" s="35" t="s">
        <v>72</v>
      </c>
      <c r="G224" s="67">
        <v>1459</v>
      </c>
      <c r="H224" s="67">
        <v>-4.625</v>
      </c>
      <c r="I224" s="67">
        <v>1454</v>
      </c>
      <c r="J224" s="35">
        <v>5</v>
      </c>
      <c r="K224" s="35">
        <v>3</v>
      </c>
      <c r="L224" s="35">
        <v>8</v>
      </c>
      <c r="M224" s="35">
        <v>0.625</v>
      </c>
      <c r="N224" s="35">
        <v>0</v>
      </c>
      <c r="O224" s="35">
        <v>0</v>
      </c>
      <c r="P224" s="35">
        <v>0</v>
      </c>
      <c r="Q224" s="35">
        <v>0</v>
      </c>
      <c r="R224" s="35">
        <v>0</v>
      </c>
      <c r="S224" s="35">
        <v>0</v>
      </c>
      <c r="T224" s="35">
        <v>0</v>
      </c>
      <c r="U224" s="35">
        <v>0</v>
      </c>
      <c r="V224" s="35">
        <v>0</v>
      </c>
      <c r="W224" s="35">
        <v>0</v>
      </c>
      <c r="X224" s="35">
        <v>0</v>
      </c>
      <c r="Y224" s="35">
        <v>0</v>
      </c>
      <c r="Z224" s="35">
        <v>0</v>
      </c>
      <c r="AA224" s="35">
        <v>0</v>
      </c>
      <c r="AB224" s="35">
        <v>0</v>
      </c>
      <c r="AC224" s="35">
        <v>0</v>
      </c>
      <c r="AD224" s="35">
        <v>0</v>
      </c>
      <c r="AE224" s="35">
        <v>0</v>
      </c>
      <c r="AF224" s="35">
        <v>0</v>
      </c>
      <c r="AG224" s="35">
        <v>0</v>
      </c>
      <c r="AH224" s="35">
        <v>0</v>
      </c>
      <c r="AI224" s="35">
        <v>0</v>
      </c>
      <c r="AJ224" s="35">
        <v>0</v>
      </c>
      <c r="AK224" s="35">
        <v>0</v>
      </c>
      <c r="AL224" s="35">
        <v>2</v>
      </c>
      <c r="AM224" s="35">
        <v>0</v>
      </c>
      <c r="AN224" s="35">
        <v>2</v>
      </c>
      <c r="AO224" s="35">
        <v>1</v>
      </c>
      <c r="AP224" s="35">
        <v>0</v>
      </c>
      <c r="AQ224" s="35">
        <v>0</v>
      </c>
      <c r="AR224" s="35">
        <v>0</v>
      </c>
      <c r="AS224" s="35">
        <v>0</v>
      </c>
      <c r="AT224" s="35">
        <v>7</v>
      </c>
      <c r="AU224" s="35">
        <v>15</v>
      </c>
      <c r="AV224" s="35">
        <v>352</v>
      </c>
      <c r="AW224" s="35">
        <v>3</v>
      </c>
      <c r="AX224" s="35">
        <v>3</v>
      </c>
      <c r="AY224" s="35">
        <v>15</v>
      </c>
      <c r="AZ224" s="35">
        <v>17</v>
      </c>
      <c r="BA224" s="35" t="s">
        <v>1656</v>
      </c>
      <c r="BB224" s="35" t="s">
        <v>420</v>
      </c>
      <c r="BC224" s="67">
        <v>-4.625</v>
      </c>
      <c r="BD224" s="35">
        <v>-6.5</v>
      </c>
      <c r="BE224" s="35">
        <v>0</v>
      </c>
      <c r="BF224" s="35">
        <v>0</v>
      </c>
      <c r="BG224" s="35">
        <v>0</v>
      </c>
      <c r="BH224" s="35">
        <v>0</v>
      </c>
      <c r="BI224" s="35">
        <v>0</v>
      </c>
      <c r="BJ224" s="35">
        <v>0</v>
      </c>
      <c r="BK224" s="35">
        <v>1.875</v>
      </c>
      <c r="BL224" s="35">
        <v>0</v>
      </c>
      <c r="BM224" s="35">
        <v>5</v>
      </c>
      <c r="BN224" s="35">
        <v>0</v>
      </c>
      <c r="BO224" s="35">
        <v>7</v>
      </c>
      <c r="BP224" s="35">
        <v>2</v>
      </c>
      <c r="BQ224" s="35">
        <v>1</v>
      </c>
    </row>
    <row r="225" spans="1:69" x14ac:dyDescent="0.25">
      <c r="A225" s="35" t="s">
        <v>293</v>
      </c>
      <c r="B225" s="35" t="s">
        <v>1094</v>
      </c>
      <c r="C225" s="35">
        <v>97083240</v>
      </c>
      <c r="D225" s="35" t="s">
        <v>1095</v>
      </c>
      <c r="E225" s="35" t="s">
        <v>963</v>
      </c>
      <c r="F225" s="35" t="s">
        <v>949</v>
      </c>
      <c r="G225" s="67">
        <v>1153</v>
      </c>
      <c r="H225" s="67">
        <v>9</v>
      </c>
      <c r="I225" s="67">
        <v>1162</v>
      </c>
      <c r="J225" s="35">
        <v>0</v>
      </c>
      <c r="K225" s="35">
        <v>0</v>
      </c>
      <c r="L225" s="35">
        <v>0</v>
      </c>
      <c r="M225" s="35">
        <v>0</v>
      </c>
      <c r="N225" s="35">
        <v>9</v>
      </c>
      <c r="O225" s="35">
        <v>0</v>
      </c>
      <c r="P225" s="35">
        <v>9</v>
      </c>
      <c r="Q225" s="35">
        <v>1</v>
      </c>
      <c r="R225" s="35">
        <v>0</v>
      </c>
      <c r="S225" s="35">
        <v>0</v>
      </c>
      <c r="T225" s="35">
        <v>0</v>
      </c>
      <c r="U225" s="35">
        <v>0</v>
      </c>
      <c r="V225" s="35">
        <v>0</v>
      </c>
      <c r="W225" s="35">
        <v>0</v>
      </c>
      <c r="X225" s="35">
        <v>0</v>
      </c>
      <c r="Y225" s="35">
        <v>0</v>
      </c>
      <c r="Z225" s="35">
        <v>0</v>
      </c>
      <c r="AA225" s="35">
        <v>0</v>
      </c>
      <c r="AB225" s="35">
        <v>0</v>
      </c>
      <c r="AC225" s="35">
        <v>0</v>
      </c>
      <c r="AD225" s="35">
        <v>0</v>
      </c>
      <c r="AE225" s="35">
        <v>0</v>
      </c>
      <c r="AF225" s="35">
        <v>0</v>
      </c>
      <c r="AG225" s="35">
        <v>0</v>
      </c>
      <c r="AH225" s="35">
        <v>0</v>
      </c>
      <c r="AI225" s="35">
        <v>0</v>
      </c>
      <c r="AJ225" s="35">
        <v>0</v>
      </c>
      <c r="AK225" s="35">
        <v>0</v>
      </c>
      <c r="AL225" s="35">
        <v>0</v>
      </c>
      <c r="AM225" s="35">
        <v>0</v>
      </c>
      <c r="AN225" s="35">
        <v>0</v>
      </c>
      <c r="AO225" s="35">
        <v>0</v>
      </c>
      <c r="AP225" s="35">
        <v>0</v>
      </c>
      <c r="AQ225" s="35">
        <v>0</v>
      </c>
      <c r="AR225" s="35">
        <v>0</v>
      </c>
      <c r="AS225" s="35">
        <v>0</v>
      </c>
      <c r="AT225" s="35">
        <v>9</v>
      </c>
      <c r="AU225" s="35">
        <v>1</v>
      </c>
      <c r="AV225" s="35">
        <v>96</v>
      </c>
      <c r="AW225" s="35">
        <v>4</v>
      </c>
      <c r="AX225" s="35">
        <v>4</v>
      </c>
      <c r="AY225" s="35">
        <v>49</v>
      </c>
      <c r="AZ225" s="35">
        <v>51</v>
      </c>
      <c r="BA225" s="35" t="s">
        <v>1229</v>
      </c>
      <c r="BB225" s="35" t="s">
        <v>1097</v>
      </c>
      <c r="BC225" s="67">
        <v>9</v>
      </c>
      <c r="BD225" s="35">
        <v>0</v>
      </c>
      <c r="BE225" s="35">
        <v>9</v>
      </c>
      <c r="BF225" s="35">
        <v>0</v>
      </c>
      <c r="BG225" s="35">
        <v>0</v>
      </c>
      <c r="BH225" s="35">
        <v>0</v>
      </c>
      <c r="BI225" s="35">
        <v>0</v>
      </c>
      <c r="BJ225" s="35">
        <v>0</v>
      </c>
      <c r="BK225" s="35">
        <v>0</v>
      </c>
      <c r="BL225" s="35">
        <v>0</v>
      </c>
      <c r="BM225" s="35">
        <v>9</v>
      </c>
      <c r="BN225" s="35">
        <v>0</v>
      </c>
      <c r="BO225" s="35">
        <v>9</v>
      </c>
      <c r="BP225" s="35">
        <v>0</v>
      </c>
      <c r="BQ225" s="35">
        <v>0</v>
      </c>
    </row>
    <row r="226" spans="1:69" x14ac:dyDescent="0.25">
      <c r="A226" s="35" t="s">
        <v>293</v>
      </c>
      <c r="B226" s="35" t="s">
        <v>1657</v>
      </c>
      <c r="C226" s="35">
        <v>97093309</v>
      </c>
      <c r="D226" s="35" t="s">
        <v>1658</v>
      </c>
      <c r="E226" s="35" t="s">
        <v>322</v>
      </c>
      <c r="F226" s="35" t="s">
        <v>103</v>
      </c>
      <c r="G226" s="67">
        <v>500</v>
      </c>
      <c r="H226" s="67">
        <v>0</v>
      </c>
      <c r="I226" s="67">
        <v>500</v>
      </c>
      <c r="J226" s="35">
        <v>0</v>
      </c>
      <c r="K226" s="35">
        <v>0</v>
      </c>
      <c r="L226" s="35">
        <v>0</v>
      </c>
      <c r="M226" s="35">
        <v>0</v>
      </c>
      <c r="N226" s="35">
        <v>0</v>
      </c>
      <c r="O226" s="35">
        <v>0</v>
      </c>
      <c r="P226" s="35">
        <v>0</v>
      </c>
      <c r="Q226" s="35">
        <v>0</v>
      </c>
      <c r="R226" s="35">
        <v>0</v>
      </c>
      <c r="S226" s="35">
        <v>0</v>
      </c>
      <c r="T226" s="35">
        <v>0</v>
      </c>
      <c r="U226" s="35">
        <v>0</v>
      </c>
      <c r="V226" s="35">
        <v>0</v>
      </c>
      <c r="W226" s="35">
        <v>0</v>
      </c>
      <c r="X226" s="35">
        <v>0</v>
      </c>
      <c r="Y226" s="35">
        <v>0</v>
      </c>
      <c r="Z226" s="35">
        <v>0</v>
      </c>
      <c r="AA226" s="35">
        <v>0</v>
      </c>
      <c r="AB226" s="35">
        <v>0</v>
      </c>
      <c r="AC226" s="35">
        <v>0</v>
      </c>
      <c r="AD226" s="35">
        <v>0</v>
      </c>
      <c r="AE226" s="35">
        <v>0</v>
      </c>
      <c r="AF226" s="35">
        <v>0</v>
      </c>
      <c r="AG226" s="35">
        <v>0</v>
      </c>
      <c r="AH226" s="35">
        <v>0</v>
      </c>
      <c r="AI226" s="35">
        <v>0</v>
      </c>
      <c r="AJ226" s="35">
        <v>0</v>
      </c>
      <c r="AK226" s="35">
        <v>0</v>
      </c>
      <c r="AL226" s="35">
        <v>0</v>
      </c>
      <c r="AM226" s="35">
        <v>0</v>
      </c>
      <c r="AN226" s="35">
        <v>0</v>
      </c>
      <c r="AO226" s="35">
        <v>0</v>
      </c>
      <c r="AP226" s="35">
        <v>0</v>
      </c>
      <c r="AQ226" s="35">
        <v>0</v>
      </c>
      <c r="AR226" s="35">
        <v>0</v>
      </c>
      <c r="AS226" s="35">
        <v>0</v>
      </c>
      <c r="AT226" s="35">
        <v>0</v>
      </c>
      <c r="AU226" s="35">
        <v>16</v>
      </c>
      <c r="AV226" s="35">
        <v>156</v>
      </c>
      <c r="AW226" s="35">
        <v>16</v>
      </c>
      <c r="AX226" s="35">
        <v>22</v>
      </c>
      <c r="AY226" s="35">
        <v>232</v>
      </c>
      <c r="AZ226" s="35">
        <v>252</v>
      </c>
      <c r="BA226" s="35" t="s">
        <v>1394</v>
      </c>
      <c r="BB226" s="35" t="s">
        <v>1659</v>
      </c>
      <c r="BC226" s="67">
        <v>0</v>
      </c>
      <c r="BD226" s="35">
        <v>0</v>
      </c>
      <c r="BE226" s="35">
        <v>0</v>
      </c>
      <c r="BF226" s="35">
        <v>0</v>
      </c>
      <c r="BG226" s="35">
        <v>0</v>
      </c>
      <c r="BH226" s="35">
        <v>0</v>
      </c>
      <c r="BI226" s="35">
        <v>0</v>
      </c>
      <c r="BJ226" s="35">
        <v>0</v>
      </c>
      <c r="BK226" s="35">
        <v>0</v>
      </c>
      <c r="BL226" s="35">
        <v>0</v>
      </c>
      <c r="BM226" s="35">
        <v>0</v>
      </c>
      <c r="BN226" s="35">
        <v>0</v>
      </c>
      <c r="BO226" s="35">
        <v>0</v>
      </c>
      <c r="BP226" s="35">
        <v>0</v>
      </c>
      <c r="BQ226" s="35">
        <v>0</v>
      </c>
    </row>
    <row r="227" spans="1:69" x14ac:dyDescent="0.25">
      <c r="A227" s="35" t="s">
        <v>293</v>
      </c>
      <c r="B227" s="35" t="s">
        <v>1326</v>
      </c>
      <c r="C227" s="35">
        <v>97090873</v>
      </c>
      <c r="D227" s="35" t="s">
        <v>1257</v>
      </c>
      <c r="E227" s="35" t="s">
        <v>1258</v>
      </c>
      <c r="F227" s="35" t="s">
        <v>103</v>
      </c>
      <c r="G227" s="67">
        <v>500</v>
      </c>
      <c r="H227" s="67">
        <v>-36.75</v>
      </c>
      <c r="I227" s="67">
        <v>463</v>
      </c>
      <c r="J227" s="35">
        <v>0</v>
      </c>
      <c r="K227" s="35">
        <v>0</v>
      </c>
      <c r="L227" s="35">
        <v>0</v>
      </c>
      <c r="M227" s="35">
        <v>0</v>
      </c>
      <c r="N227" s="35">
        <v>0</v>
      </c>
      <c r="O227" s="35">
        <v>6</v>
      </c>
      <c r="P227" s="35">
        <v>6</v>
      </c>
      <c r="Q227" s="35">
        <v>0</v>
      </c>
      <c r="R227" s="35">
        <v>0</v>
      </c>
      <c r="S227" s="35">
        <v>0</v>
      </c>
      <c r="T227" s="35">
        <v>0</v>
      </c>
      <c r="U227" s="35">
        <v>0</v>
      </c>
      <c r="V227" s="35">
        <v>0</v>
      </c>
      <c r="W227" s="35">
        <v>0</v>
      </c>
      <c r="X227" s="35">
        <v>0</v>
      </c>
      <c r="Y227" s="35">
        <v>0</v>
      </c>
      <c r="Z227" s="35">
        <v>0</v>
      </c>
      <c r="AA227" s="35">
        <v>0</v>
      </c>
      <c r="AB227" s="35">
        <v>0</v>
      </c>
      <c r="AC227" s="35">
        <v>0</v>
      </c>
      <c r="AD227" s="35">
        <v>0</v>
      </c>
      <c r="AE227" s="35">
        <v>0</v>
      </c>
      <c r="AF227" s="35">
        <v>0</v>
      </c>
      <c r="AG227" s="35">
        <v>0</v>
      </c>
      <c r="AH227" s="35">
        <v>0</v>
      </c>
      <c r="AI227" s="35">
        <v>0</v>
      </c>
      <c r="AJ227" s="35">
        <v>0</v>
      </c>
      <c r="AK227" s="35">
        <v>0</v>
      </c>
      <c r="AL227" s="35">
        <v>0</v>
      </c>
      <c r="AM227" s="35">
        <v>4</v>
      </c>
      <c r="AN227" s="35">
        <v>4</v>
      </c>
      <c r="AO227" s="35">
        <v>0</v>
      </c>
      <c r="AP227" s="35">
        <v>0</v>
      </c>
      <c r="AQ227" s="35">
        <v>0</v>
      </c>
      <c r="AR227" s="35">
        <v>0</v>
      </c>
      <c r="AS227" s="35">
        <v>0</v>
      </c>
      <c r="AT227" s="35">
        <v>0</v>
      </c>
      <c r="AU227" s="35">
        <v>46</v>
      </c>
      <c r="AV227" s="35">
        <v>435</v>
      </c>
      <c r="AW227" s="35">
        <v>16</v>
      </c>
      <c r="AX227" s="35">
        <v>46</v>
      </c>
      <c r="AY227" s="35">
        <v>232</v>
      </c>
      <c r="AZ227" s="35">
        <v>252</v>
      </c>
      <c r="BA227" s="35" t="s">
        <v>1660</v>
      </c>
      <c r="BB227" s="35" t="s">
        <v>1327</v>
      </c>
      <c r="BC227" s="67">
        <v>-36.75</v>
      </c>
      <c r="BD227" s="35">
        <v>0</v>
      </c>
      <c r="BE227" s="35">
        <v>-20.5</v>
      </c>
      <c r="BF227" s="35">
        <v>0</v>
      </c>
      <c r="BG227" s="35">
        <v>0</v>
      </c>
      <c r="BH227" s="35">
        <v>0</v>
      </c>
      <c r="BI227" s="35">
        <v>0</v>
      </c>
      <c r="BJ227" s="35">
        <v>0</v>
      </c>
      <c r="BK227" s="35">
        <v>-16.25</v>
      </c>
      <c r="BL227" s="35">
        <v>0</v>
      </c>
      <c r="BM227" s="35">
        <v>0</v>
      </c>
      <c r="BN227" s="35">
        <v>0</v>
      </c>
      <c r="BO227" s="35">
        <v>0</v>
      </c>
      <c r="BP227" s="35">
        <v>10</v>
      </c>
      <c r="BQ227" s="35">
        <v>0</v>
      </c>
    </row>
    <row r="228" spans="1:69" x14ac:dyDescent="0.25">
      <c r="A228" s="35" t="s">
        <v>293</v>
      </c>
      <c r="B228" s="35" t="s">
        <v>1098</v>
      </c>
      <c r="C228" s="35">
        <v>87445958</v>
      </c>
      <c r="D228" s="35" t="s">
        <v>1099</v>
      </c>
      <c r="E228" s="35" t="s">
        <v>499</v>
      </c>
      <c r="F228" s="35" t="s">
        <v>221</v>
      </c>
      <c r="G228" s="67">
        <v>500</v>
      </c>
      <c r="H228" s="67">
        <v>-5.625</v>
      </c>
      <c r="I228" s="67">
        <v>494</v>
      </c>
      <c r="J228" s="35">
        <v>0</v>
      </c>
      <c r="K228" s="35">
        <v>0</v>
      </c>
      <c r="L228" s="35">
        <v>0</v>
      </c>
      <c r="M228" s="35">
        <v>0</v>
      </c>
      <c r="N228" s="35">
        <v>0</v>
      </c>
      <c r="O228" s="35">
        <v>3</v>
      </c>
      <c r="P228" s="35">
        <v>3</v>
      </c>
      <c r="Q228" s="35">
        <v>0</v>
      </c>
      <c r="R228" s="35">
        <v>0</v>
      </c>
      <c r="S228" s="35">
        <v>0</v>
      </c>
      <c r="T228" s="35">
        <v>0</v>
      </c>
      <c r="U228" s="35">
        <v>0</v>
      </c>
      <c r="V228" s="35">
        <v>1</v>
      </c>
      <c r="W228" s="35">
        <v>3</v>
      </c>
      <c r="X228" s="35">
        <v>4</v>
      </c>
      <c r="Y228" s="35">
        <v>0.25</v>
      </c>
      <c r="Z228" s="35">
        <v>0</v>
      </c>
      <c r="AA228" s="35">
        <v>0</v>
      </c>
      <c r="AB228" s="35">
        <v>0</v>
      </c>
      <c r="AC228" s="35">
        <v>0</v>
      </c>
      <c r="AD228" s="35">
        <v>0</v>
      </c>
      <c r="AE228" s="35">
        <v>0</v>
      </c>
      <c r="AF228" s="35">
        <v>0</v>
      </c>
      <c r="AG228" s="35">
        <v>0</v>
      </c>
      <c r="AH228" s="35">
        <v>0</v>
      </c>
      <c r="AI228" s="35">
        <v>0</v>
      </c>
      <c r="AJ228" s="35">
        <v>0</v>
      </c>
      <c r="AK228" s="35">
        <v>0</v>
      </c>
      <c r="AL228" s="35">
        <v>0</v>
      </c>
      <c r="AM228" s="35">
        <v>0</v>
      </c>
      <c r="AN228" s="35">
        <v>0</v>
      </c>
      <c r="AO228" s="35">
        <v>0</v>
      </c>
      <c r="AP228" s="35">
        <v>0</v>
      </c>
      <c r="AQ228" s="35">
        <v>0</v>
      </c>
      <c r="AR228" s="35">
        <v>0</v>
      </c>
      <c r="AS228" s="35">
        <v>0</v>
      </c>
      <c r="AT228" s="35">
        <v>1</v>
      </c>
      <c r="AU228" s="35">
        <v>24</v>
      </c>
      <c r="AV228" s="35">
        <v>359</v>
      </c>
      <c r="AW228" s="35">
        <v>10</v>
      </c>
      <c r="AX228" s="35">
        <v>24</v>
      </c>
      <c r="AY228" s="35">
        <v>232</v>
      </c>
      <c r="AZ228" s="35">
        <v>252</v>
      </c>
      <c r="BA228" s="35" t="s">
        <v>1661</v>
      </c>
      <c r="BB228" s="35" t="s">
        <v>1100</v>
      </c>
      <c r="BC228" s="67">
        <v>-5.625</v>
      </c>
      <c r="BD228" s="35">
        <v>0</v>
      </c>
      <c r="BE228" s="35">
        <v>-2.5</v>
      </c>
      <c r="BF228" s="35">
        <v>0</v>
      </c>
      <c r="BG228" s="35">
        <v>-3.125</v>
      </c>
      <c r="BH228" s="35">
        <v>0</v>
      </c>
      <c r="BI228" s="35">
        <v>0</v>
      </c>
      <c r="BJ228" s="35">
        <v>0</v>
      </c>
      <c r="BK228" s="35">
        <v>0</v>
      </c>
      <c r="BL228" s="35">
        <v>0</v>
      </c>
      <c r="BM228" s="35">
        <v>1</v>
      </c>
      <c r="BN228" s="35">
        <v>0</v>
      </c>
      <c r="BO228" s="35">
        <v>1</v>
      </c>
      <c r="BP228" s="35">
        <v>6</v>
      </c>
      <c r="BQ228" s="35">
        <v>0</v>
      </c>
    </row>
    <row r="229" spans="1:69" x14ac:dyDescent="0.25">
      <c r="A229" s="35" t="s">
        <v>293</v>
      </c>
      <c r="B229" s="35" t="s">
        <v>1662</v>
      </c>
      <c r="C229" s="35">
        <v>87451881</v>
      </c>
      <c r="D229" s="35" t="s">
        <v>1663</v>
      </c>
      <c r="E229" s="35" t="s">
        <v>1664</v>
      </c>
      <c r="F229" s="35" t="s">
        <v>155</v>
      </c>
      <c r="G229" s="67">
        <v>500</v>
      </c>
      <c r="H229" s="67">
        <v>0</v>
      </c>
      <c r="I229" s="67">
        <v>500</v>
      </c>
      <c r="J229" s="35">
        <v>0</v>
      </c>
      <c r="K229" s="35">
        <v>0</v>
      </c>
      <c r="L229" s="35">
        <v>0</v>
      </c>
      <c r="M229" s="35">
        <v>0</v>
      </c>
      <c r="N229" s="35">
        <v>0</v>
      </c>
      <c r="O229" s="35">
        <v>0</v>
      </c>
      <c r="P229" s="35">
        <v>0</v>
      </c>
      <c r="Q229" s="35">
        <v>0</v>
      </c>
      <c r="R229" s="35">
        <v>0</v>
      </c>
      <c r="S229" s="35">
        <v>0</v>
      </c>
      <c r="T229" s="35">
        <v>0</v>
      </c>
      <c r="U229" s="35">
        <v>0</v>
      </c>
      <c r="V229" s="35">
        <v>0</v>
      </c>
      <c r="W229" s="35">
        <v>0</v>
      </c>
      <c r="X229" s="35">
        <v>0</v>
      </c>
      <c r="Y229" s="35">
        <v>0</v>
      </c>
      <c r="Z229" s="35">
        <v>0</v>
      </c>
      <c r="AA229" s="35">
        <v>0</v>
      </c>
      <c r="AB229" s="35">
        <v>0</v>
      </c>
      <c r="AC229" s="35">
        <v>0</v>
      </c>
      <c r="AD229" s="35">
        <v>0</v>
      </c>
      <c r="AE229" s="35">
        <v>0</v>
      </c>
      <c r="AF229" s="35">
        <v>0</v>
      </c>
      <c r="AG229" s="35">
        <v>0</v>
      </c>
      <c r="AH229" s="35">
        <v>0</v>
      </c>
      <c r="AI229" s="35">
        <v>0</v>
      </c>
      <c r="AJ229" s="35">
        <v>0</v>
      </c>
      <c r="AK229" s="35">
        <v>0</v>
      </c>
      <c r="AL229" s="35">
        <v>0</v>
      </c>
      <c r="AM229" s="35">
        <v>0</v>
      </c>
      <c r="AN229" s="35">
        <v>0</v>
      </c>
      <c r="AO229" s="35">
        <v>0</v>
      </c>
      <c r="AP229" s="35">
        <v>0</v>
      </c>
      <c r="AQ229" s="35">
        <v>0</v>
      </c>
      <c r="AR229" s="35">
        <v>0</v>
      </c>
      <c r="AS229" s="35">
        <v>0</v>
      </c>
      <c r="AT229" s="35">
        <v>0</v>
      </c>
      <c r="AU229" s="35">
        <v>16</v>
      </c>
      <c r="AV229" s="35">
        <v>156</v>
      </c>
      <c r="AW229" s="35">
        <v>21</v>
      </c>
      <c r="AX229" s="35">
        <v>25</v>
      </c>
      <c r="AY229" s="35">
        <v>232</v>
      </c>
      <c r="AZ229" s="35">
        <v>252</v>
      </c>
      <c r="BA229" s="35" t="s">
        <v>1039</v>
      </c>
      <c r="BB229" s="35" t="s">
        <v>1665</v>
      </c>
      <c r="BC229" s="67">
        <v>0</v>
      </c>
      <c r="BD229" s="35">
        <v>0</v>
      </c>
      <c r="BE229" s="35">
        <v>0</v>
      </c>
      <c r="BF229" s="35">
        <v>0</v>
      </c>
      <c r="BG229" s="35">
        <v>0</v>
      </c>
      <c r="BH229" s="35">
        <v>0</v>
      </c>
      <c r="BI229" s="35">
        <v>0</v>
      </c>
      <c r="BJ229" s="35">
        <v>0</v>
      </c>
      <c r="BK229" s="35">
        <v>0</v>
      </c>
      <c r="BL229" s="35">
        <v>0</v>
      </c>
      <c r="BM229" s="35">
        <v>0</v>
      </c>
      <c r="BN229" s="35">
        <v>0</v>
      </c>
      <c r="BO229" s="35">
        <v>0</v>
      </c>
      <c r="BP229" s="35">
        <v>0</v>
      </c>
      <c r="BQ229" s="35">
        <v>0</v>
      </c>
    </row>
    <row r="230" spans="1:69" x14ac:dyDescent="0.25">
      <c r="A230" s="35" t="s">
        <v>293</v>
      </c>
      <c r="B230" s="35" t="s">
        <v>824</v>
      </c>
      <c r="C230" s="35">
        <v>97075553</v>
      </c>
      <c r="D230" s="35" t="s">
        <v>741</v>
      </c>
      <c r="E230" s="35" t="s">
        <v>742</v>
      </c>
      <c r="F230" s="35" t="s">
        <v>103</v>
      </c>
      <c r="G230" s="67">
        <v>500</v>
      </c>
      <c r="H230" s="67">
        <v>0</v>
      </c>
      <c r="I230" s="67">
        <v>500</v>
      </c>
      <c r="J230" s="35">
        <v>0</v>
      </c>
      <c r="K230" s="35">
        <v>0</v>
      </c>
      <c r="L230" s="35">
        <v>0</v>
      </c>
      <c r="M230" s="35">
        <v>0</v>
      </c>
      <c r="N230" s="35">
        <v>0</v>
      </c>
      <c r="O230" s="35">
        <v>0</v>
      </c>
      <c r="P230" s="35">
        <v>0</v>
      </c>
      <c r="Q230" s="35">
        <v>0</v>
      </c>
      <c r="R230" s="35">
        <v>0</v>
      </c>
      <c r="S230" s="35">
        <v>0</v>
      </c>
      <c r="T230" s="35">
        <v>0</v>
      </c>
      <c r="U230" s="35">
        <v>0</v>
      </c>
      <c r="V230" s="35">
        <v>0</v>
      </c>
      <c r="W230" s="35">
        <v>0</v>
      </c>
      <c r="X230" s="35">
        <v>0</v>
      </c>
      <c r="Y230" s="35">
        <v>0</v>
      </c>
      <c r="Z230" s="35">
        <v>0</v>
      </c>
      <c r="AA230" s="35">
        <v>0</v>
      </c>
      <c r="AB230" s="35">
        <v>0</v>
      </c>
      <c r="AC230" s="35">
        <v>0</v>
      </c>
      <c r="AD230" s="35">
        <v>0</v>
      </c>
      <c r="AE230" s="35">
        <v>0</v>
      </c>
      <c r="AF230" s="35">
        <v>0</v>
      </c>
      <c r="AG230" s="35">
        <v>0</v>
      </c>
      <c r="AH230" s="35">
        <v>0</v>
      </c>
      <c r="AI230" s="35">
        <v>0</v>
      </c>
      <c r="AJ230" s="35">
        <v>0</v>
      </c>
      <c r="AK230" s="35">
        <v>0</v>
      </c>
      <c r="AL230" s="35">
        <v>0</v>
      </c>
      <c r="AM230" s="35">
        <v>0</v>
      </c>
      <c r="AN230" s="35">
        <v>0</v>
      </c>
      <c r="AO230" s="35">
        <v>0</v>
      </c>
      <c r="AP230" s="35">
        <v>0</v>
      </c>
      <c r="AQ230" s="35">
        <v>0</v>
      </c>
      <c r="AR230" s="35">
        <v>0</v>
      </c>
      <c r="AS230" s="35">
        <v>0</v>
      </c>
      <c r="AT230" s="35">
        <v>0</v>
      </c>
      <c r="AU230" s="35">
        <v>16</v>
      </c>
      <c r="AV230" s="35">
        <v>156</v>
      </c>
      <c r="AW230" s="35">
        <v>16</v>
      </c>
      <c r="AX230" s="35">
        <v>22</v>
      </c>
      <c r="AY230" s="35">
        <v>232</v>
      </c>
      <c r="AZ230" s="35">
        <v>252</v>
      </c>
      <c r="BA230" s="35" t="s">
        <v>1394</v>
      </c>
      <c r="BB230" s="35" t="s">
        <v>825</v>
      </c>
      <c r="BC230" s="67">
        <v>0</v>
      </c>
      <c r="BD230" s="35">
        <v>0</v>
      </c>
      <c r="BE230" s="35">
        <v>0</v>
      </c>
      <c r="BF230" s="35">
        <v>0</v>
      </c>
      <c r="BG230" s="35">
        <v>0</v>
      </c>
      <c r="BH230" s="35">
        <v>0</v>
      </c>
      <c r="BI230" s="35">
        <v>0</v>
      </c>
      <c r="BJ230" s="35">
        <v>0</v>
      </c>
      <c r="BK230" s="35">
        <v>0</v>
      </c>
      <c r="BL230" s="35">
        <v>0</v>
      </c>
      <c r="BM230" s="35">
        <v>0</v>
      </c>
      <c r="BN230" s="35">
        <v>0</v>
      </c>
      <c r="BO230" s="35">
        <v>0</v>
      </c>
      <c r="BP230" s="35">
        <v>0</v>
      </c>
      <c r="BQ230" s="35">
        <v>0</v>
      </c>
    </row>
    <row r="231" spans="1:69" x14ac:dyDescent="0.25">
      <c r="A231" s="35" t="s">
        <v>293</v>
      </c>
      <c r="B231" s="35" t="s">
        <v>1666</v>
      </c>
      <c r="C231" s="35">
        <v>87446665</v>
      </c>
      <c r="D231" s="35" t="s">
        <v>1667</v>
      </c>
      <c r="E231" s="35" t="s">
        <v>1668</v>
      </c>
      <c r="F231" s="35" t="s">
        <v>114</v>
      </c>
      <c r="G231" s="67">
        <v>976</v>
      </c>
      <c r="H231" s="67">
        <v>-14</v>
      </c>
      <c r="I231" s="67">
        <v>962</v>
      </c>
      <c r="J231" s="35">
        <v>0</v>
      </c>
      <c r="K231" s="35">
        <v>0</v>
      </c>
      <c r="L231" s="35">
        <v>0</v>
      </c>
      <c r="M231" s="35">
        <v>0</v>
      </c>
      <c r="N231" s="35">
        <v>2</v>
      </c>
      <c r="O231" s="35">
        <v>4</v>
      </c>
      <c r="P231" s="35">
        <v>6</v>
      </c>
      <c r="Q231" s="35">
        <v>0.33333333333333331</v>
      </c>
      <c r="R231" s="35">
        <v>0</v>
      </c>
      <c r="S231" s="35">
        <v>0</v>
      </c>
      <c r="T231" s="35">
        <v>0</v>
      </c>
      <c r="U231" s="35">
        <v>0</v>
      </c>
      <c r="V231" s="35">
        <v>0</v>
      </c>
      <c r="W231" s="35">
        <v>0</v>
      </c>
      <c r="X231" s="35">
        <v>0</v>
      </c>
      <c r="Y231" s="35">
        <v>0</v>
      </c>
      <c r="Z231" s="35">
        <v>0</v>
      </c>
      <c r="AA231" s="35">
        <v>0</v>
      </c>
      <c r="AB231" s="35">
        <v>0</v>
      </c>
      <c r="AC231" s="35">
        <v>0</v>
      </c>
      <c r="AD231" s="35">
        <v>0</v>
      </c>
      <c r="AE231" s="35">
        <v>0</v>
      </c>
      <c r="AF231" s="35">
        <v>0</v>
      </c>
      <c r="AG231" s="35">
        <v>0</v>
      </c>
      <c r="AH231" s="35">
        <v>0</v>
      </c>
      <c r="AI231" s="35">
        <v>0</v>
      </c>
      <c r="AJ231" s="35">
        <v>0</v>
      </c>
      <c r="AK231" s="35">
        <v>0</v>
      </c>
      <c r="AL231" s="35">
        <v>0</v>
      </c>
      <c r="AM231" s="35">
        <v>0</v>
      </c>
      <c r="AN231" s="35">
        <v>0</v>
      </c>
      <c r="AO231" s="35">
        <v>0</v>
      </c>
      <c r="AP231" s="35">
        <v>0</v>
      </c>
      <c r="AQ231" s="35">
        <v>0</v>
      </c>
      <c r="AR231" s="35">
        <v>0</v>
      </c>
      <c r="AS231" s="35">
        <v>0</v>
      </c>
      <c r="AT231" s="35">
        <v>2</v>
      </c>
      <c r="AU231" s="35">
        <v>6</v>
      </c>
      <c r="AV231" s="35">
        <v>398</v>
      </c>
      <c r="AW231" s="35">
        <v>1</v>
      </c>
      <c r="AX231" s="35">
        <v>1</v>
      </c>
      <c r="AY231" s="35">
        <v>81</v>
      </c>
      <c r="AZ231" s="35">
        <v>83</v>
      </c>
      <c r="BA231" s="35" t="s">
        <v>696</v>
      </c>
      <c r="BB231" s="35" t="s">
        <v>1669</v>
      </c>
      <c r="BC231" s="67">
        <v>-14</v>
      </c>
      <c r="BD231" s="35">
        <v>0</v>
      </c>
      <c r="BE231" s="35">
        <v>-14</v>
      </c>
      <c r="BF231" s="35">
        <v>0</v>
      </c>
      <c r="BG231" s="35">
        <v>0</v>
      </c>
      <c r="BH231" s="35">
        <v>0</v>
      </c>
      <c r="BI231" s="35">
        <v>0</v>
      </c>
      <c r="BJ231" s="35">
        <v>0</v>
      </c>
      <c r="BK231" s="35">
        <v>0</v>
      </c>
      <c r="BL231" s="35">
        <v>0</v>
      </c>
      <c r="BM231" s="35">
        <v>1</v>
      </c>
      <c r="BN231" s="35">
        <v>0</v>
      </c>
      <c r="BO231" s="35">
        <v>2</v>
      </c>
      <c r="BP231" s="35">
        <v>3</v>
      </c>
      <c r="BQ231" s="35">
        <v>1</v>
      </c>
    </row>
    <row r="232" spans="1:69" x14ac:dyDescent="0.25">
      <c r="A232" s="35" t="s">
        <v>293</v>
      </c>
      <c r="B232" s="35" t="s">
        <v>1670</v>
      </c>
      <c r="C232" s="35">
        <v>97094360</v>
      </c>
      <c r="D232" s="35" t="s">
        <v>1671</v>
      </c>
      <c r="E232" s="35" t="s">
        <v>804</v>
      </c>
      <c r="F232" s="35" t="s">
        <v>188</v>
      </c>
      <c r="G232" s="67">
        <v>500</v>
      </c>
      <c r="H232" s="67">
        <v>0</v>
      </c>
      <c r="I232" s="67">
        <v>500</v>
      </c>
      <c r="J232" s="35">
        <v>0</v>
      </c>
      <c r="K232" s="35">
        <v>0</v>
      </c>
      <c r="L232" s="35">
        <v>0</v>
      </c>
      <c r="M232" s="35">
        <v>0</v>
      </c>
      <c r="N232" s="35">
        <v>0</v>
      </c>
      <c r="O232" s="35">
        <v>0</v>
      </c>
      <c r="P232" s="35">
        <v>0</v>
      </c>
      <c r="Q232" s="35">
        <v>0</v>
      </c>
      <c r="R232" s="35">
        <v>0</v>
      </c>
      <c r="S232" s="35">
        <v>0</v>
      </c>
      <c r="T232" s="35">
        <v>0</v>
      </c>
      <c r="U232" s="35">
        <v>0</v>
      </c>
      <c r="V232" s="35">
        <v>0</v>
      </c>
      <c r="W232" s="35">
        <v>0</v>
      </c>
      <c r="X232" s="35">
        <v>0</v>
      </c>
      <c r="Y232" s="35">
        <v>0</v>
      </c>
      <c r="Z232" s="35">
        <v>0</v>
      </c>
      <c r="AA232" s="35">
        <v>0</v>
      </c>
      <c r="AB232" s="35">
        <v>0</v>
      </c>
      <c r="AC232" s="35">
        <v>0</v>
      </c>
      <c r="AD232" s="35">
        <v>0</v>
      </c>
      <c r="AE232" s="35">
        <v>0</v>
      </c>
      <c r="AF232" s="35">
        <v>0</v>
      </c>
      <c r="AG232" s="35">
        <v>0</v>
      </c>
      <c r="AH232" s="35">
        <v>0</v>
      </c>
      <c r="AI232" s="35">
        <v>0</v>
      </c>
      <c r="AJ232" s="35">
        <v>0</v>
      </c>
      <c r="AK232" s="35">
        <v>0</v>
      </c>
      <c r="AL232" s="35">
        <v>0</v>
      </c>
      <c r="AM232" s="35">
        <v>0</v>
      </c>
      <c r="AN232" s="35">
        <v>0</v>
      </c>
      <c r="AO232" s="35">
        <v>0</v>
      </c>
      <c r="AP232" s="35">
        <v>0</v>
      </c>
      <c r="AQ232" s="35">
        <v>0</v>
      </c>
      <c r="AR232" s="35">
        <v>0</v>
      </c>
      <c r="AS232" s="35">
        <v>0</v>
      </c>
      <c r="AT232" s="35">
        <v>0</v>
      </c>
      <c r="AU232" s="35">
        <v>35</v>
      </c>
      <c r="AV232" s="35">
        <v>156</v>
      </c>
      <c r="AW232" s="35">
        <v>43</v>
      </c>
      <c r="AX232" s="35">
        <v>47</v>
      </c>
      <c r="AY232" s="35">
        <v>232</v>
      </c>
      <c r="AZ232" s="35">
        <v>252</v>
      </c>
      <c r="BA232" s="35" t="s">
        <v>1366</v>
      </c>
      <c r="BB232" s="35" t="s">
        <v>1672</v>
      </c>
      <c r="BC232" s="67">
        <v>0</v>
      </c>
      <c r="BD232" s="35">
        <v>0</v>
      </c>
      <c r="BE232" s="35">
        <v>0</v>
      </c>
      <c r="BF232" s="35">
        <v>0</v>
      </c>
      <c r="BG232" s="35">
        <v>0</v>
      </c>
      <c r="BH232" s="35">
        <v>0</v>
      </c>
      <c r="BI232" s="35">
        <v>0</v>
      </c>
      <c r="BJ232" s="35">
        <v>0</v>
      </c>
      <c r="BK232" s="35">
        <v>0</v>
      </c>
      <c r="BL232" s="35">
        <v>0</v>
      </c>
      <c r="BM232" s="35">
        <v>0</v>
      </c>
      <c r="BN232" s="35">
        <v>0</v>
      </c>
      <c r="BO232" s="35">
        <v>0</v>
      </c>
      <c r="BP232" s="35">
        <v>0</v>
      </c>
      <c r="BQ232" s="35">
        <v>0</v>
      </c>
    </row>
    <row r="233" spans="1:69" x14ac:dyDescent="0.25">
      <c r="A233" s="35" t="s">
        <v>293</v>
      </c>
      <c r="B233" s="35" t="s">
        <v>133</v>
      </c>
      <c r="C233" s="35">
        <v>3554917</v>
      </c>
      <c r="D233" s="35" t="s">
        <v>132</v>
      </c>
      <c r="E233" s="35" t="s">
        <v>316</v>
      </c>
      <c r="F233" s="35" t="s">
        <v>125</v>
      </c>
      <c r="G233" s="67">
        <v>924</v>
      </c>
      <c r="H233" s="67">
        <v>-1.25</v>
      </c>
      <c r="I233" s="67">
        <v>923</v>
      </c>
      <c r="J233" s="35">
        <v>0</v>
      </c>
      <c r="K233" s="35">
        <v>0</v>
      </c>
      <c r="L233" s="35">
        <v>0</v>
      </c>
      <c r="M233" s="35">
        <v>0</v>
      </c>
      <c r="N233" s="35">
        <v>0</v>
      </c>
      <c r="O233" s="35">
        <v>0</v>
      </c>
      <c r="P233" s="35">
        <v>0</v>
      </c>
      <c r="Q233" s="35">
        <v>0</v>
      </c>
      <c r="R233" s="35">
        <v>0</v>
      </c>
      <c r="S233" s="35">
        <v>0</v>
      </c>
      <c r="T233" s="35">
        <v>0</v>
      </c>
      <c r="U233" s="35">
        <v>0</v>
      </c>
      <c r="V233" s="35">
        <v>0</v>
      </c>
      <c r="W233" s="35">
        <v>0</v>
      </c>
      <c r="X233" s="35">
        <v>0</v>
      </c>
      <c r="Y233" s="35">
        <v>0</v>
      </c>
      <c r="Z233" s="35">
        <v>0</v>
      </c>
      <c r="AA233" s="35">
        <v>0</v>
      </c>
      <c r="AB233" s="35">
        <v>0</v>
      </c>
      <c r="AC233" s="35">
        <v>0</v>
      </c>
      <c r="AD233" s="35">
        <v>0</v>
      </c>
      <c r="AE233" s="35">
        <v>0</v>
      </c>
      <c r="AF233" s="35">
        <v>0</v>
      </c>
      <c r="AG233" s="35">
        <v>0</v>
      </c>
      <c r="AH233" s="35">
        <v>0</v>
      </c>
      <c r="AI233" s="35">
        <v>0</v>
      </c>
      <c r="AJ233" s="35">
        <v>0</v>
      </c>
      <c r="AK233" s="35">
        <v>0</v>
      </c>
      <c r="AL233" s="35">
        <v>1</v>
      </c>
      <c r="AM233" s="35">
        <v>3</v>
      </c>
      <c r="AN233" s="35">
        <v>4</v>
      </c>
      <c r="AO233" s="35">
        <v>0.25</v>
      </c>
      <c r="AP233" s="35">
        <v>0</v>
      </c>
      <c r="AQ233" s="35">
        <v>0</v>
      </c>
      <c r="AR233" s="35">
        <v>0</v>
      </c>
      <c r="AS233" s="35">
        <v>0</v>
      </c>
      <c r="AT233" s="35">
        <v>1</v>
      </c>
      <c r="AU233" s="35">
        <v>4</v>
      </c>
      <c r="AV233" s="35">
        <v>329</v>
      </c>
      <c r="AW233" s="35">
        <v>6</v>
      </c>
      <c r="AX233" s="35">
        <v>6</v>
      </c>
      <c r="AY233" s="35">
        <v>88</v>
      </c>
      <c r="AZ233" s="35">
        <v>93</v>
      </c>
      <c r="BA233" s="35" t="s">
        <v>450</v>
      </c>
      <c r="BB233" s="35" t="s">
        <v>455</v>
      </c>
      <c r="BC233" s="67">
        <v>-1.25</v>
      </c>
      <c r="BD233" s="35">
        <v>0</v>
      </c>
      <c r="BE233" s="35">
        <v>0</v>
      </c>
      <c r="BF233" s="35">
        <v>0</v>
      </c>
      <c r="BG233" s="35">
        <v>0</v>
      </c>
      <c r="BH233" s="35">
        <v>0</v>
      </c>
      <c r="BI233" s="35">
        <v>0</v>
      </c>
      <c r="BJ233" s="35">
        <v>0</v>
      </c>
      <c r="BK233" s="35">
        <v>-1.25</v>
      </c>
      <c r="BL233" s="35">
        <v>0</v>
      </c>
      <c r="BM233" s="35">
        <v>1</v>
      </c>
      <c r="BN233" s="35">
        <v>0</v>
      </c>
      <c r="BO233" s="35">
        <v>1</v>
      </c>
      <c r="BP233" s="35">
        <v>3</v>
      </c>
      <c r="BQ233" s="35">
        <v>0</v>
      </c>
    </row>
    <row r="234" spans="1:69" x14ac:dyDescent="0.25">
      <c r="A234" s="35" t="s">
        <v>293</v>
      </c>
      <c r="B234" s="35" t="s">
        <v>24</v>
      </c>
      <c r="C234" s="35">
        <v>55342603</v>
      </c>
      <c r="D234" s="35" t="s">
        <v>23</v>
      </c>
      <c r="E234" s="35" t="s">
        <v>348</v>
      </c>
      <c r="F234" s="35" t="s">
        <v>16</v>
      </c>
      <c r="G234" s="67">
        <v>531</v>
      </c>
      <c r="H234" s="67">
        <v>-28.25</v>
      </c>
      <c r="I234" s="67">
        <v>503</v>
      </c>
      <c r="J234" s="35">
        <v>1</v>
      </c>
      <c r="K234" s="35">
        <v>5</v>
      </c>
      <c r="L234" s="35">
        <v>6</v>
      </c>
      <c r="M234" s="35">
        <v>0.16666666666666666</v>
      </c>
      <c r="N234" s="35">
        <v>1</v>
      </c>
      <c r="O234" s="35">
        <v>2</v>
      </c>
      <c r="P234" s="35">
        <v>3</v>
      </c>
      <c r="Q234" s="35">
        <v>0.33333333333333331</v>
      </c>
      <c r="R234" s="35">
        <v>0</v>
      </c>
      <c r="S234" s="35">
        <v>0</v>
      </c>
      <c r="T234" s="35">
        <v>0</v>
      </c>
      <c r="U234" s="35">
        <v>0</v>
      </c>
      <c r="V234" s="35">
        <v>1</v>
      </c>
      <c r="W234" s="35">
        <v>4</v>
      </c>
      <c r="X234" s="35">
        <v>5</v>
      </c>
      <c r="Y234" s="35">
        <v>0.2</v>
      </c>
      <c r="Z234" s="35">
        <v>0</v>
      </c>
      <c r="AA234" s="35">
        <v>0</v>
      </c>
      <c r="AB234" s="35">
        <v>0</v>
      </c>
      <c r="AC234" s="35">
        <v>0</v>
      </c>
      <c r="AD234" s="35">
        <v>0</v>
      </c>
      <c r="AE234" s="35">
        <v>0</v>
      </c>
      <c r="AF234" s="35">
        <v>0</v>
      </c>
      <c r="AG234" s="35">
        <v>0</v>
      </c>
      <c r="AH234" s="35">
        <v>0</v>
      </c>
      <c r="AI234" s="35">
        <v>0</v>
      </c>
      <c r="AJ234" s="35">
        <v>0</v>
      </c>
      <c r="AK234" s="35">
        <v>0</v>
      </c>
      <c r="AL234" s="35">
        <v>0</v>
      </c>
      <c r="AM234" s="35">
        <v>0</v>
      </c>
      <c r="AN234" s="35">
        <v>0</v>
      </c>
      <c r="AO234" s="35">
        <v>0</v>
      </c>
      <c r="AP234" s="35">
        <v>0</v>
      </c>
      <c r="AQ234" s="35">
        <v>0</v>
      </c>
      <c r="AR234" s="35">
        <v>0</v>
      </c>
      <c r="AS234" s="35">
        <v>0</v>
      </c>
      <c r="AT234" s="35">
        <v>3</v>
      </c>
      <c r="AU234" s="35">
        <v>11</v>
      </c>
      <c r="AV234" s="35">
        <v>428</v>
      </c>
      <c r="AW234" s="35">
        <v>8</v>
      </c>
      <c r="AX234" s="35">
        <v>9</v>
      </c>
      <c r="AY234" s="35">
        <v>214</v>
      </c>
      <c r="AZ234" s="35">
        <v>244</v>
      </c>
      <c r="BA234" s="35" t="s">
        <v>910</v>
      </c>
      <c r="BB234" s="35" t="s">
        <v>349</v>
      </c>
      <c r="BC234" s="67">
        <v>-28.25</v>
      </c>
      <c r="BD234" s="35">
        <v>-10.5</v>
      </c>
      <c r="BE234" s="35">
        <v>-1.5</v>
      </c>
      <c r="BF234" s="35">
        <v>0</v>
      </c>
      <c r="BG234" s="35">
        <v>-16.25</v>
      </c>
      <c r="BH234" s="35">
        <v>0</v>
      </c>
      <c r="BI234" s="35">
        <v>0</v>
      </c>
      <c r="BJ234" s="35">
        <v>0</v>
      </c>
      <c r="BK234" s="35">
        <v>0</v>
      </c>
      <c r="BL234" s="35">
        <v>0</v>
      </c>
      <c r="BM234" s="35">
        <v>1</v>
      </c>
      <c r="BN234" s="35">
        <v>0</v>
      </c>
      <c r="BO234" s="35">
        <v>3</v>
      </c>
      <c r="BP234" s="35">
        <v>7</v>
      </c>
      <c r="BQ234" s="35">
        <v>4</v>
      </c>
    </row>
    <row r="235" spans="1:69" x14ac:dyDescent="0.25">
      <c r="A235" s="35" t="s">
        <v>293</v>
      </c>
      <c r="B235" s="35" t="s">
        <v>631</v>
      </c>
      <c r="C235" s="35">
        <v>97057828</v>
      </c>
      <c r="D235" s="35" t="s">
        <v>632</v>
      </c>
      <c r="E235" s="35" t="s">
        <v>823</v>
      </c>
      <c r="F235" s="35" t="s">
        <v>188</v>
      </c>
      <c r="G235" s="67">
        <v>755</v>
      </c>
      <c r="H235" s="67">
        <v>41.5</v>
      </c>
      <c r="I235" s="67">
        <v>797</v>
      </c>
      <c r="J235" s="35">
        <v>0</v>
      </c>
      <c r="K235" s="35">
        <v>0</v>
      </c>
      <c r="L235" s="35">
        <v>0</v>
      </c>
      <c r="M235" s="35">
        <v>0</v>
      </c>
      <c r="N235" s="35">
        <v>0</v>
      </c>
      <c r="O235" s="35">
        <v>0</v>
      </c>
      <c r="P235" s="35">
        <v>0</v>
      </c>
      <c r="Q235" s="35">
        <v>0</v>
      </c>
      <c r="R235" s="35">
        <v>5</v>
      </c>
      <c r="S235" s="35">
        <v>1</v>
      </c>
      <c r="T235" s="35">
        <v>6</v>
      </c>
      <c r="U235" s="35">
        <v>0.83333333333333337</v>
      </c>
      <c r="V235" s="35">
        <v>0</v>
      </c>
      <c r="W235" s="35">
        <v>0</v>
      </c>
      <c r="X235" s="35">
        <v>0</v>
      </c>
      <c r="Y235" s="35">
        <v>0</v>
      </c>
      <c r="Z235" s="35">
        <v>0</v>
      </c>
      <c r="AA235" s="35">
        <v>0</v>
      </c>
      <c r="AB235" s="35">
        <v>0</v>
      </c>
      <c r="AC235" s="35">
        <v>0</v>
      </c>
      <c r="AD235" s="35">
        <v>0</v>
      </c>
      <c r="AE235" s="35">
        <v>0</v>
      </c>
      <c r="AF235" s="35">
        <v>0</v>
      </c>
      <c r="AG235" s="35">
        <v>0</v>
      </c>
      <c r="AH235" s="35">
        <v>0</v>
      </c>
      <c r="AI235" s="35">
        <v>0</v>
      </c>
      <c r="AJ235" s="35">
        <v>0</v>
      </c>
      <c r="AK235" s="35">
        <v>0</v>
      </c>
      <c r="AL235" s="35">
        <v>6</v>
      </c>
      <c r="AM235" s="35">
        <v>0</v>
      </c>
      <c r="AN235" s="35">
        <v>6</v>
      </c>
      <c r="AO235" s="35">
        <v>1</v>
      </c>
      <c r="AP235" s="35">
        <v>5</v>
      </c>
      <c r="AQ235" s="35">
        <v>4</v>
      </c>
      <c r="AR235" s="35">
        <v>9</v>
      </c>
      <c r="AS235" s="35">
        <v>0.55555555555555558</v>
      </c>
      <c r="AT235" s="35">
        <v>16</v>
      </c>
      <c r="AU235" s="35">
        <v>8</v>
      </c>
      <c r="AV235" s="35">
        <v>31</v>
      </c>
      <c r="AW235" s="35">
        <v>29</v>
      </c>
      <c r="AX235" s="35">
        <v>27</v>
      </c>
      <c r="AY235" s="35">
        <v>135</v>
      </c>
      <c r="AZ235" s="35">
        <v>129</v>
      </c>
      <c r="BA235" s="35" t="s">
        <v>523</v>
      </c>
      <c r="BB235" s="35" t="s">
        <v>633</v>
      </c>
      <c r="BC235" s="67">
        <v>41.5</v>
      </c>
      <c r="BD235" s="35">
        <v>0</v>
      </c>
      <c r="BE235" s="35">
        <v>0</v>
      </c>
      <c r="BF235" s="35">
        <v>13.5</v>
      </c>
      <c r="BG235" s="35">
        <v>0</v>
      </c>
      <c r="BH235" s="35">
        <v>0</v>
      </c>
      <c r="BI235" s="35">
        <v>0</v>
      </c>
      <c r="BJ235" s="35">
        <v>0</v>
      </c>
      <c r="BK235" s="35">
        <v>26.25</v>
      </c>
      <c r="BL235" s="35">
        <v>1.75</v>
      </c>
      <c r="BM235" s="35">
        <v>13</v>
      </c>
      <c r="BN235" s="35">
        <v>2</v>
      </c>
      <c r="BO235" s="35">
        <v>14</v>
      </c>
      <c r="BP235" s="35">
        <v>5</v>
      </c>
      <c r="BQ235" s="35">
        <v>0</v>
      </c>
    </row>
    <row r="236" spans="1:69" x14ac:dyDescent="0.25">
      <c r="A236" s="35" t="s">
        <v>293</v>
      </c>
      <c r="B236" s="35" t="s">
        <v>1673</v>
      </c>
      <c r="C236" s="35">
        <v>97092941</v>
      </c>
      <c r="D236" s="35" t="s">
        <v>1674</v>
      </c>
      <c r="E236" s="35" t="s">
        <v>1675</v>
      </c>
      <c r="F236" s="35" t="s">
        <v>35</v>
      </c>
      <c r="G236" s="67">
        <v>500</v>
      </c>
      <c r="H236" s="67">
        <v>0</v>
      </c>
      <c r="I236" s="67">
        <v>500</v>
      </c>
      <c r="J236" s="35">
        <v>0</v>
      </c>
      <c r="K236" s="35">
        <v>0</v>
      </c>
      <c r="L236" s="35">
        <v>0</v>
      </c>
      <c r="M236" s="35">
        <v>0</v>
      </c>
      <c r="N236" s="35">
        <v>0</v>
      </c>
      <c r="O236" s="35">
        <v>0</v>
      </c>
      <c r="P236" s="35">
        <v>0</v>
      </c>
      <c r="Q236" s="35">
        <v>0</v>
      </c>
      <c r="R236" s="35">
        <v>0</v>
      </c>
      <c r="S236" s="35">
        <v>0</v>
      </c>
      <c r="T236" s="35">
        <v>0</v>
      </c>
      <c r="U236" s="35">
        <v>0</v>
      </c>
      <c r="V236" s="35">
        <v>0</v>
      </c>
      <c r="W236" s="35">
        <v>0</v>
      </c>
      <c r="X236" s="35">
        <v>0</v>
      </c>
      <c r="Y236" s="35">
        <v>0</v>
      </c>
      <c r="Z236" s="35">
        <v>0</v>
      </c>
      <c r="AA236" s="35">
        <v>0</v>
      </c>
      <c r="AB236" s="35">
        <v>0</v>
      </c>
      <c r="AC236" s="35">
        <v>0</v>
      </c>
      <c r="AD236" s="35">
        <v>0</v>
      </c>
      <c r="AE236" s="35">
        <v>0</v>
      </c>
      <c r="AF236" s="35">
        <v>0</v>
      </c>
      <c r="AG236" s="35">
        <v>0</v>
      </c>
      <c r="AH236" s="35">
        <v>0</v>
      </c>
      <c r="AI236" s="35">
        <v>0</v>
      </c>
      <c r="AJ236" s="35">
        <v>0</v>
      </c>
      <c r="AK236" s="35">
        <v>0</v>
      </c>
      <c r="AL236" s="35">
        <v>0</v>
      </c>
      <c r="AM236" s="35">
        <v>0</v>
      </c>
      <c r="AN236" s="35">
        <v>0</v>
      </c>
      <c r="AO236" s="35">
        <v>0</v>
      </c>
      <c r="AP236" s="35">
        <v>0</v>
      </c>
      <c r="AQ236" s="35">
        <v>0</v>
      </c>
      <c r="AR236" s="35">
        <v>0</v>
      </c>
      <c r="AS236" s="35">
        <v>0</v>
      </c>
      <c r="AT236" s="35">
        <v>0</v>
      </c>
      <c r="AU236" s="35">
        <v>7</v>
      </c>
      <c r="AV236" s="35">
        <v>156</v>
      </c>
      <c r="AW236" s="35">
        <v>11</v>
      </c>
      <c r="AX236" s="35">
        <v>11</v>
      </c>
      <c r="AY236" s="35">
        <v>232</v>
      </c>
      <c r="AZ236" s="35">
        <v>252</v>
      </c>
      <c r="BA236" s="35" t="s">
        <v>1299</v>
      </c>
      <c r="BB236" s="35" t="s">
        <v>1676</v>
      </c>
      <c r="BC236" s="67">
        <v>0</v>
      </c>
      <c r="BD236" s="35">
        <v>0</v>
      </c>
      <c r="BE236" s="35">
        <v>0</v>
      </c>
      <c r="BF236" s="35">
        <v>0</v>
      </c>
      <c r="BG236" s="35">
        <v>0</v>
      </c>
      <c r="BH236" s="35">
        <v>0</v>
      </c>
      <c r="BI236" s="35">
        <v>0</v>
      </c>
      <c r="BJ236" s="35">
        <v>0</v>
      </c>
      <c r="BK236" s="35">
        <v>0</v>
      </c>
      <c r="BL236" s="35">
        <v>0</v>
      </c>
      <c r="BM236" s="35">
        <v>0</v>
      </c>
      <c r="BN236" s="35">
        <v>0</v>
      </c>
      <c r="BO236" s="35">
        <v>0</v>
      </c>
      <c r="BP236" s="35">
        <v>0</v>
      </c>
      <c r="BQ236" s="35">
        <v>0</v>
      </c>
    </row>
    <row r="237" spans="1:69" x14ac:dyDescent="0.25">
      <c r="A237" s="35" t="s">
        <v>293</v>
      </c>
      <c r="B237" s="35" t="s">
        <v>1677</v>
      </c>
      <c r="C237" s="35">
        <v>97095713</v>
      </c>
      <c r="D237" s="35" t="s">
        <v>1678</v>
      </c>
      <c r="E237" s="35" t="s">
        <v>1679</v>
      </c>
      <c r="F237" s="35" t="s">
        <v>103</v>
      </c>
      <c r="G237" s="67">
        <v>500</v>
      </c>
      <c r="H237" s="67">
        <v>0</v>
      </c>
      <c r="I237" s="67">
        <v>500</v>
      </c>
      <c r="J237" s="35">
        <v>0</v>
      </c>
      <c r="K237" s="35">
        <v>0</v>
      </c>
      <c r="L237" s="35">
        <v>0</v>
      </c>
      <c r="M237" s="35">
        <v>0</v>
      </c>
      <c r="N237" s="35">
        <v>0</v>
      </c>
      <c r="O237" s="35">
        <v>0</v>
      </c>
      <c r="P237" s="35">
        <v>0</v>
      </c>
      <c r="Q237" s="35">
        <v>0</v>
      </c>
      <c r="R237" s="35">
        <v>0</v>
      </c>
      <c r="S237" s="35">
        <v>0</v>
      </c>
      <c r="T237" s="35">
        <v>0</v>
      </c>
      <c r="U237" s="35">
        <v>0</v>
      </c>
      <c r="V237" s="35">
        <v>0</v>
      </c>
      <c r="W237" s="35">
        <v>0</v>
      </c>
      <c r="X237" s="35">
        <v>0</v>
      </c>
      <c r="Y237" s="35">
        <v>0</v>
      </c>
      <c r="Z237" s="35">
        <v>0</v>
      </c>
      <c r="AA237" s="35">
        <v>0</v>
      </c>
      <c r="AB237" s="35">
        <v>0</v>
      </c>
      <c r="AC237" s="35">
        <v>0</v>
      </c>
      <c r="AD237" s="35">
        <v>0</v>
      </c>
      <c r="AE237" s="35">
        <v>0</v>
      </c>
      <c r="AF237" s="35">
        <v>0</v>
      </c>
      <c r="AG237" s="35">
        <v>0</v>
      </c>
      <c r="AH237" s="35">
        <v>0</v>
      </c>
      <c r="AI237" s="35">
        <v>0</v>
      </c>
      <c r="AJ237" s="35">
        <v>0</v>
      </c>
      <c r="AK237" s="35">
        <v>0</v>
      </c>
      <c r="AL237" s="35">
        <v>0</v>
      </c>
      <c r="AM237" s="35">
        <v>0</v>
      </c>
      <c r="AN237" s="35">
        <v>0</v>
      </c>
      <c r="AO237" s="35">
        <v>0</v>
      </c>
      <c r="AP237" s="35">
        <v>0</v>
      </c>
      <c r="AQ237" s="35">
        <v>0</v>
      </c>
      <c r="AR237" s="35">
        <v>0</v>
      </c>
      <c r="AS237" s="35">
        <v>0</v>
      </c>
      <c r="AT237" s="35">
        <v>0</v>
      </c>
      <c r="AU237" s="35">
        <v>16</v>
      </c>
      <c r="AV237" s="35">
        <v>156</v>
      </c>
      <c r="AW237" s="35">
        <v>16</v>
      </c>
      <c r="AX237" s="35">
        <v>22</v>
      </c>
      <c r="AY237" s="35">
        <v>232</v>
      </c>
      <c r="AZ237" s="35">
        <v>252</v>
      </c>
      <c r="BA237" s="35" t="s">
        <v>1394</v>
      </c>
      <c r="BB237" s="35" t="s">
        <v>1680</v>
      </c>
      <c r="BC237" s="67">
        <v>0</v>
      </c>
      <c r="BD237" s="35">
        <v>0</v>
      </c>
      <c r="BE237" s="35">
        <v>0</v>
      </c>
      <c r="BF237" s="35">
        <v>0</v>
      </c>
      <c r="BG237" s="35">
        <v>0</v>
      </c>
      <c r="BH237" s="35">
        <v>0</v>
      </c>
      <c r="BI237" s="35">
        <v>0</v>
      </c>
      <c r="BJ237" s="35">
        <v>0</v>
      </c>
      <c r="BK237" s="35">
        <v>0</v>
      </c>
      <c r="BL237" s="35">
        <v>0</v>
      </c>
      <c r="BM237" s="35">
        <v>0</v>
      </c>
      <c r="BN237" s="35">
        <v>0</v>
      </c>
      <c r="BO237" s="35">
        <v>0</v>
      </c>
      <c r="BP237" s="35">
        <v>0</v>
      </c>
      <c r="BQ237" s="35">
        <v>0</v>
      </c>
    </row>
    <row r="238" spans="1:69" x14ac:dyDescent="0.25">
      <c r="A238" s="35" t="s">
        <v>293</v>
      </c>
      <c r="B238" s="35" t="s">
        <v>228</v>
      </c>
      <c r="C238" s="35">
        <v>87465270</v>
      </c>
      <c r="D238" s="35" t="s">
        <v>227</v>
      </c>
      <c r="E238" s="35" t="s">
        <v>826</v>
      </c>
      <c r="F238" s="35" t="s">
        <v>221</v>
      </c>
      <c r="G238" s="67">
        <v>887</v>
      </c>
      <c r="H238" s="67">
        <v>-5</v>
      </c>
      <c r="I238" s="67">
        <v>882</v>
      </c>
      <c r="J238" s="35">
        <v>0</v>
      </c>
      <c r="K238" s="35">
        <v>0</v>
      </c>
      <c r="L238" s="35">
        <v>0</v>
      </c>
      <c r="M238" s="35">
        <v>0</v>
      </c>
      <c r="N238" s="35">
        <v>1</v>
      </c>
      <c r="O238" s="35">
        <v>2</v>
      </c>
      <c r="P238" s="35">
        <v>3</v>
      </c>
      <c r="Q238" s="35">
        <v>0.33333333333333331</v>
      </c>
      <c r="R238" s="35">
        <v>0</v>
      </c>
      <c r="S238" s="35">
        <v>0</v>
      </c>
      <c r="T238" s="35">
        <v>0</v>
      </c>
      <c r="U238" s="35">
        <v>0</v>
      </c>
      <c r="V238" s="35">
        <v>0</v>
      </c>
      <c r="W238" s="35">
        <v>0</v>
      </c>
      <c r="X238" s="35">
        <v>0</v>
      </c>
      <c r="Y238" s="35">
        <v>0</v>
      </c>
      <c r="Z238" s="35">
        <v>0</v>
      </c>
      <c r="AA238" s="35">
        <v>0</v>
      </c>
      <c r="AB238" s="35">
        <v>0</v>
      </c>
      <c r="AC238" s="35">
        <v>0</v>
      </c>
      <c r="AD238" s="35">
        <v>0</v>
      </c>
      <c r="AE238" s="35">
        <v>0</v>
      </c>
      <c r="AF238" s="35">
        <v>0</v>
      </c>
      <c r="AG238" s="35">
        <v>0</v>
      </c>
      <c r="AH238" s="35">
        <v>0</v>
      </c>
      <c r="AI238" s="35">
        <v>0</v>
      </c>
      <c r="AJ238" s="35">
        <v>0</v>
      </c>
      <c r="AK238" s="35">
        <v>0</v>
      </c>
      <c r="AL238" s="35">
        <v>0</v>
      </c>
      <c r="AM238" s="35">
        <v>0</v>
      </c>
      <c r="AN238" s="35">
        <v>0</v>
      </c>
      <c r="AO238" s="35">
        <v>0</v>
      </c>
      <c r="AP238" s="35">
        <v>0</v>
      </c>
      <c r="AQ238" s="35">
        <v>0</v>
      </c>
      <c r="AR238" s="35">
        <v>0</v>
      </c>
      <c r="AS238" s="35">
        <v>0</v>
      </c>
      <c r="AT238" s="35">
        <v>1</v>
      </c>
      <c r="AU238" s="35">
        <v>23</v>
      </c>
      <c r="AV238" s="35">
        <v>354</v>
      </c>
      <c r="AW238" s="35">
        <v>3</v>
      </c>
      <c r="AX238" s="35">
        <v>3</v>
      </c>
      <c r="AY238" s="35">
        <v>101</v>
      </c>
      <c r="AZ238" s="35">
        <v>105</v>
      </c>
      <c r="BA238" s="35" t="s">
        <v>1681</v>
      </c>
      <c r="BB238" s="35" t="s">
        <v>585</v>
      </c>
      <c r="BC238" s="67">
        <v>-5</v>
      </c>
      <c r="BD238" s="35">
        <v>0</v>
      </c>
      <c r="BE238" s="35">
        <v>-5</v>
      </c>
      <c r="BF238" s="35">
        <v>0</v>
      </c>
      <c r="BG238" s="35">
        <v>0</v>
      </c>
      <c r="BH238" s="35">
        <v>0</v>
      </c>
      <c r="BI238" s="35">
        <v>0</v>
      </c>
      <c r="BJ238" s="35">
        <v>0</v>
      </c>
      <c r="BK238" s="35">
        <v>0</v>
      </c>
      <c r="BL238" s="35">
        <v>0</v>
      </c>
      <c r="BM238" s="35">
        <v>1</v>
      </c>
      <c r="BN238" s="35">
        <v>0</v>
      </c>
      <c r="BO238" s="35">
        <v>1</v>
      </c>
      <c r="BP238" s="35">
        <v>1</v>
      </c>
      <c r="BQ238" s="35">
        <v>1</v>
      </c>
    </row>
    <row r="239" spans="1:69" x14ac:dyDescent="0.25">
      <c r="A239" s="35" t="s">
        <v>293</v>
      </c>
      <c r="B239" s="35" t="s">
        <v>476</v>
      </c>
      <c r="C239" s="35">
        <v>87408784</v>
      </c>
      <c r="D239" s="35" t="s">
        <v>477</v>
      </c>
      <c r="E239" s="35" t="s">
        <v>304</v>
      </c>
      <c r="F239" s="35" t="s">
        <v>140</v>
      </c>
      <c r="G239" s="67">
        <v>702</v>
      </c>
      <c r="H239" s="67">
        <v>12.5</v>
      </c>
      <c r="I239" s="67">
        <v>715</v>
      </c>
      <c r="J239" s="35">
        <v>5</v>
      </c>
      <c r="K239" s="35">
        <v>3</v>
      </c>
      <c r="L239" s="35">
        <v>8</v>
      </c>
      <c r="M239" s="35">
        <v>0.625</v>
      </c>
      <c r="N239" s="35">
        <v>0</v>
      </c>
      <c r="O239" s="35">
        <v>3</v>
      </c>
      <c r="P239" s="35">
        <v>3</v>
      </c>
      <c r="Q239" s="35">
        <v>0</v>
      </c>
      <c r="R239" s="35">
        <v>0</v>
      </c>
      <c r="S239" s="35">
        <v>0</v>
      </c>
      <c r="T239" s="35">
        <v>0</v>
      </c>
      <c r="U239" s="35">
        <v>0</v>
      </c>
      <c r="V239" s="35">
        <v>0</v>
      </c>
      <c r="W239" s="35">
        <v>0</v>
      </c>
      <c r="X239" s="35">
        <v>0</v>
      </c>
      <c r="Y239" s="35">
        <v>0</v>
      </c>
      <c r="Z239" s="35">
        <v>0</v>
      </c>
      <c r="AA239" s="35">
        <v>0</v>
      </c>
      <c r="AB239" s="35">
        <v>0</v>
      </c>
      <c r="AC239" s="35">
        <v>0</v>
      </c>
      <c r="AD239" s="35">
        <v>0</v>
      </c>
      <c r="AE239" s="35">
        <v>0</v>
      </c>
      <c r="AF239" s="35">
        <v>0</v>
      </c>
      <c r="AG239" s="35">
        <v>0</v>
      </c>
      <c r="AH239" s="35">
        <v>0</v>
      </c>
      <c r="AI239" s="35">
        <v>0</v>
      </c>
      <c r="AJ239" s="35">
        <v>0</v>
      </c>
      <c r="AK239" s="35">
        <v>0</v>
      </c>
      <c r="AL239" s="35">
        <v>0</v>
      </c>
      <c r="AM239" s="35">
        <v>0</v>
      </c>
      <c r="AN239" s="35">
        <v>0</v>
      </c>
      <c r="AO239" s="35">
        <v>0</v>
      </c>
      <c r="AP239" s="35">
        <v>0</v>
      </c>
      <c r="AQ239" s="35">
        <v>0</v>
      </c>
      <c r="AR239" s="35">
        <v>0</v>
      </c>
      <c r="AS239" s="35">
        <v>0</v>
      </c>
      <c r="AT239" s="35">
        <v>5</v>
      </c>
      <c r="AU239" s="35">
        <v>7</v>
      </c>
      <c r="AV239" s="35">
        <v>83</v>
      </c>
      <c r="AW239" s="35">
        <v>16</v>
      </c>
      <c r="AX239" s="35">
        <v>15</v>
      </c>
      <c r="AY239" s="35">
        <v>158</v>
      </c>
      <c r="AZ239" s="35">
        <v>155</v>
      </c>
      <c r="BA239" s="35" t="s">
        <v>460</v>
      </c>
      <c r="BB239" s="35" t="s">
        <v>478</v>
      </c>
      <c r="BC239" s="67">
        <v>12.5</v>
      </c>
      <c r="BD239" s="35">
        <v>17.5</v>
      </c>
      <c r="BE239" s="35">
        <v>-5</v>
      </c>
      <c r="BF239" s="35">
        <v>0</v>
      </c>
      <c r="BG239" s="35">
        <v>0</v>
      </c>
      <c r="BH239" s="35">
        <v>0</v>
      </c>
      <c r="BI239" s="35">
        <v>0</v>
      </c>
      <c r="BJ239" s="35">
        <v>0</v>
      </c>
      <c r="BK239" s="35">
        <v>0</v>
      </c>
      <c r="BL239" s="35">
        <v>0</v>
      </c>
      <c r="BM239" s="35">
        <v>2</v>
      </c>
      <c r="BN239" s="35">
        <v>0</v>
      </c>
      <c r="BO239" s="35">
        <v>5</v>
      </c>
      <c r="BP239" s="35">
        <v>6</v>
      </c>
      <c r="BQ239" s="35">
        <v>0</v>
      </c>
    </row>
    <row r="240" spans="1:69" x14ac:dyDescent="0.25">
      <c r="A240" s="35" t="s">
        <v>293</v>
      </c>
      <c r="B240" s="35" t="s">
        <v>1682</v>
      </c>
      <c r="C240" s="35">
        <v>97079010</v>
      </c>
      <c r="D240" s="35" t="s">
        <v>1683</v>
      </c>
      <c r="E240" s="35" t="s">
        <v>1053</v>
      </c>
      <c r="F240" s="35" t="s">
        <v>103</v>
      </c>
      <c r="G240" s="67">
        <v>500</v>
      </c>
      <c r="H240" s="67">
        <v>0</v>
      </c>
      <c r="I240" s="67">
        <v>500</v>
      </c>
      <c r="J240" s="35">
        <v>0</v>
      </c>
      <c r="K240" s="35">
        <v>0</v>
      </c>
      <c r="L240" s="35">
        <v>0</v>
      </c>
      <c r="M240" s="35">
        <v>0</v>
      </c>
      <c r="N240" s="35">
        <v>0</v>
      </c>
      <c r="O240" s="35">
        <v>0</v>
      </c>
      <c r="P240" s="35">
        <v>0</v>
      </c>
      <c r="Q240" s="35">
        <v>0</v>
      </c>
      <c r="R240" s="35">
        <v>0</v>
      </c>
      <c r="S240" s="35">
        <v>0</v>
      </c>
      <c r="T240" s="35">
        <v>0</v>
      </c>
      <c r="U240" s="35">
        <v>0</v>
      </c>
      <c r="V240" s="35">
        <v>0</v>
      </c>
      <c r="W240" s="35">
        <v>0</v>
      </c>
      <c r="X240" s="35">
        <v>0</v>
      </c>
      <c r="Y240" s="35">
        <v>0</v>
      </c>
      <c r="Z240" s="35">
        <v>0</v>
      </c>
      <c r="AA240" s="35">
        <v>0</v>
      </c>
      <c r="AB240" s="35">
        <v>0</v>
      </c>
      <c r="AC240" s="35">
        <v>0</v>
      </c>
      <c r="AD240" s="35">
        <v>0</v>
      </c>
      <c r="AE240" s="35">
        <v>0</v>
      </c>
      <c r="AF240" s="35">
        <v>0</v>
      </c>
      <c r="AG240" s="35">
        <v>0</v>
      </c>
      <c r="AH240" s="35">
        <v>0</v>
      </c>
      <c r="AI240" s="35">
        <v>0</v>
      </c>
      <c r="AJ240" s="35">
        <v>0</v>
      </c>
      <c r="AK240" s="35">
        <v>0</v>
      </c>
      <c r="AL240" s="35">
        <v>0</v>
      </c>
      <c r="AM240" s="35">
        <v>0</v>
      </c>
      <c r="AN240" s="35">
        <v>0</v>
      </c>
      <c r="AO240" s="35">
        <v>0</v>
      </c>
      <c r="AP240" s="35">
        <v>0</v>
      </c>
      <c r="AQ240" s="35">
        <v>0</v>
      </c>
      <c r="AR240" s="35">
        <v>0</v>
      </c>
      <c r="AS240" s="35">
        <v>0</v>
      </c>
      <c r="AT240" s="35">
        <v>0</v>
      </c>
      <c r="AU240" s="35">
        <v>16</v>
      </c>
      <c r="AV240" s="35">
        <v>156</v>
      </c>
      <c r="AW240" s="35">
        <v>16</v>
      </c>
      <c r="AX240" s="35">
        <v>22</v>
      </c>
      <c r="AY240" s="35">
        <v>232</v>
      </c>
      <c r="AZ240" s="35">
        <v>252</v>
      </c>
      <c r="BA240" s="35" t="s">
        <v>1394</v>
      </c>
      <c r="BB240" s="35" t="s">
        <v>1684</v>
      </c>
      <c r="BC240" s="67">
        <v>0</v>
      </c>
      <c r="BD240" s="35">
        <v>0</v>
      </c>
      <c r="BE240" s="35">
        <v>0</v>
      </c>
      <c r="BF240" s="35">
        <v>0</v>
      </c>
      <c r="BG240" s="35">
        <v>0</v>
      </c>
      <c r="BH240" s="35">
        <v>0</v>
      </c>
      <c r="BI240" s="35">
        <v>0</v>
      </c>
      <c r="BJ240" s="35">
        <v>0</v>
      </c>
      <c r="BK240" s="35">
        <v>0</v>
      </c>
      <c r="BL240" s="35">
        <v>0</v>
      </c>
      <c r="BM240" s="35">
        <v>0</v>
      </c>
      <c r="BN240" s="35">
        <v>0</v>
      </c>
      <c r="BO240" s="35">
        <v>0</v>
      </c>
      <c r="BP240" s="35">
        <v>0</v>
      </c>
      <c r="BQ240" s="35">
        <v>0</v>
      </c>
    </row>
    <row r="241" spans="1:69" x14ac:dyDescent="0.25">
      <c r="A241" s="35" t="s">
        <v>293</v>
      </c>
      <c r="B241" s="35" t="s">
        <v>699</v>
      </c>
      <c r="C241" s="35">
        <v>87464064</v>
      </c>
      <c r="D241" s="35" t="s">
        <v>179</v>
      </c>
      <c r="E241" s="35" t="s">
        <v>669</v>
      </c>
      <c r="F241" s="35" t="s">
        <v>176</v>
      </c>
      <c r="G241" s="67">
        <v>744</v>
      </c>
      <c r="H241" s="67">
        <v>43.5</v>
      </c>
      <c r="I241" s="67">
        <v>788</v>
      </c>
      <c r="J241" s="35">
        <v>0</v>
      </c>
      <c r="K241" s="35">
        <v>0</v>
      </c>
      <c r="L241" s="35">
        <v>0</v>
      </c>
      <c r="M241" s="35">
        <v>0</v>
      </c>
      <c r="N241" s="35">
        <v>7</v>
      </c>
      <c r="O241" s="35">
        <v>5</v>
      </c>
      <c r="P241" s="35">
        <v>12</v>
      </c>
      <c r="Q241" s="35">
        <v>0.58333333333333337</v>
      </c>
      <c r="R241" s="35">
        <v>0</v>
      </c>
      <c r="S241" s="35">
        <v>0</v>
      </c>
      <c r="T241" s="35">
        <v>0</v>
      </c>
      <c r="U241" s="35">
        <v>0</v>
      </c>
      <c r="V241" s="35">
        <v>0</v>
      </c>
      <c r="W241" s="35">
        <v>0</v>
      </c>
      <c r="X241" s="35">
        <v>0</v>
      </c>
      <c r="Y241" s="35">
        <v>0</v>
      </c>
      <c r="Z241" s="35">
        <v>0</v>
      </c>
      <c r="AA241" s="35">
        <v>0</v>
      </c>
      <c r="AB241" s="35">
        <v>0</v>
      </c>
      <c r="AC241" s="35">
        <v>0</v>
      </c>
      <c r="AD241" s="35">
        <v>0</v>
      </c>
      <c r="AE241" s="35">
        <v>0</v>
      </c>
      <c r="AF241" s="35">
        <v>0</v>
      </c>
      <c r="AG241" s="35">
        <v>0</v>
      </c>
      <c r="AH241" s="35">
        <v>0</v>
      </c>
      <c r="AI241" s="35">
        <v>0</v>
      </c>
      <c r="AJ241" s="35">
        <v>0</v>
      </c>
      <c r="AK241" s="35">
        <v>0</v>
      </c>
      <c r="AL241" s="35">
        <v>0</v>
      </c>
      <c r="AM241" s="35">
        <v>0</v>
      </c>
      <c r="AN241" s="35">
        <v>0</v>
      </c>
      <c r="AO241" s="35">
        <v>0</v>
      </c>
      <c r="AP241" s="35">
        <v>0</v>
      </c>
      <c r="AQ241" s="35">
        <v>0</v>
      </c>
      <c r="AR241" s="35">
        <v>0</v>
      </c>
      <c r="AS241" s="35">
        <v>0</v>
      </c>
      <c r="AT241" s="35">
        <v>7</v>
      </c>
      <c r="AU241" s="35">
        <v>1</v>
      </c>
      <c r="AV241" s="35">
        <v>28</v>
      </c>
      <c r="AW241" s="35">
        <v>4</v>
      </c>
      <c r="AX241" s="35">
        <v>4</v>
      </c>
      <c r="AY241" s="35">
        <v>141</v>
      </c>
      <c r="AZ241" s="35">
        <v>132</v>
      </c>
      <c r="BA241" s="35" t="s">
        <v>512</v>
      </c>
      <c r="BB241" s="35" t="s">
        <v>700</v>
      </c>
      <c r="BC241" s="67">
        <v>43.5</v>
      </c>
      <c r="BD241" s="35">
        <v>0</v>
      </c>
      <c r="BE241" s="35">
        <v>43.5</v>
      </c>
      <c r="BF241" s="35">
        <v>0</v>
      </c>
      <c r="BG241" s="35">
        <v>0</v>
      </c>
      <c r="BH241" s="35">
        <v>0</v>
      </c>
      <c r="BI241" s="35">
        <v>0</v>
      </c>
      <c r="BJ241" s="35">
        <v>0</v>
      </c>
      <c r="BK241" s="35">
        <v>0</v>
      </c>
      <c r="BL241" s="35">
        <v>0</v>
      </c>
      <c r="BM241" s="35">
        <v>7</v>
      </c>
      <c r="BN241" s="35">
        <v>2</v>
      </c>
      <c r="BO241" s="35">
        <v>5</v>
      </c>
      <c r="BP241" s="35">
        <v>5</v>
      </c>
      <c r="BQ241" s="35">
        <v>0</v>
      </c>
    </row>
    <row r="242" spans="1:69" x14ac:dyDescent="0.25">
      <c r="A242" s="35" t="s">
        <v>293</v>
      </c>
      <c r="B242" s="35" t="s">
        <v>1101</v>
      </c>
      <c r="C242" s="35">
        <v>97088415</v>
      </c>
      <c r="D242" s="35" t="s">
        <v>179</v>
      </c>
      <c r="E242" s="35" t="s">
        <v>1102</v>
      </c>
      <c r="F242" s="35" t="s">
        <v>176</v>
      </c>
      <c r="G242" s="67">
        <v>542</v>
      </c>
      <c r="H242" s="67">
        <v>3.5</v>
      </c>
      <c r="I242" s="67">
        <v>546</v>
      </c>
      <c r="J242" s="35">
        <v>0</v>
      </c>
      <c r="K242" s="35">
        <v>0</v>
      </c>
      <c r="L242" s="35">
        <v>0</v>
      </c>
      <c r="M242" s="35">
        <v>0</v>
      </c>
      <c r="N242" s="35">
        <v>2</v>
      </c>
      <c r="O242" s="35">
        <v>7</v>
      </c>
      <c r="P242" s="35">
        <v>9</v>
      </c>
      <c r="Q242" s="35">
        <v>0.22222222222222221</v>
      </c>
      <c r="R242" s="35">
        <v>0</v>
      </c>
      <c r="S242" s="35">
        <v>0</v>
      </c>
      <c r="T242" s="35">
        <v>0</v>
      </c>
      <c r="U242" s="35">
        <v>0</v>
      </c>
      <c r="V242" s="35">
        <v>0</v>
      </c>
      <c r="W242" s="35">
        <v>0</v>
      </c>
      <c r="X242" s="35">
        <v>0</v>
      </c>
      <c r="Y242" s="35">
        <v>0</v>
      </c>
      <c r="Z242" s="35">
        <v>0</v>
      </c>
      <c r="AA242" s="35">
        <v>0</v>
      </c>
      <c r="AB242" s="35">
        <v>0</v>
      </c>
      <c r="AC242" s="35">
        <v>0</v>
      </c>
      <c r="AD242" s="35">
        <v>0</v>
      </c>
      <c r="AE242" s="35">
        <v>0</v>
      </c>
      <c r="AF242" s="35">
        <v>0</v>
      </c>
      <c r="AG242" s="35">
        <v>0</v>
      </c>
      <c r="AH242" s="35">
        <v>0</v>
      </c>
      <c r="AI242" s="35">
        <v>0</v>
      </c>
      <c r="AJ242" s="35">
        <v>0</v>
      </c>
      <c r="AK242" s="35">
        <v>0</v>
      </c>
      <c r="AL242" s="35">
        <v>0</v>
      </c>
      <c r="AM242" s="35">
        <v>0</v>
      </c>
      <c r="AN242" s="35">
        <v>0</v>
      </c>
      <c r="AO242" s="35">
        <v>0</v>
      </c>
      <c r="AP242" s="35">
        <v>0</v>
      </c>
      <c r="AQ242" s="35">
        <v>0</v>
      </c>
      <c r="AR242" s="35">
        <v>0</v>
      </c>
      <c r="AS242" s="35">
        <v>0</v>
      </c>
      <c r="AT242" s="35">
        <v>2</v>
      </c>
      <c r="AU242" s="35">
        <v>6</v>
      </c>
      <c r="AV242" s="35">
        <v>129</v>
      </c>
      <c r="AW242" s="35">
        <v>7</v>
      </c>
      <c r="AX242" s="35">
        <v>7</v>
      </c>
      <c r="AY242" s="35">
        <v>209</v>
      </c>
      <c r="AZ242" s="35">
        <v>218</v>
      </c>
      <c r="BA242" s="35" t="s">
        <v>1685</v>
      </c>
      <c r="BB242" s="35" t="s">
        <v>1103</v>
      </c>
      <c r="BC242" s="67">
        <v>3.5</v>
      </c>
      <c r="BD242" s="35">
        <v>0</v>
      </c>
      <c r="BE242" s="35">
        <v>3.5</v>
      </c>
      <c r="BF242" s="35">
        <v>0</v>
      </c>
      <c r="BG242" s="35">
        <v>0</v>
      </c>
      <c r="BH242" s="35">
        <v>0</v>
      </c>
      <c r="BI242" s="35">
        <v>0</v>
      </c>
      <c r="BJ242" s="35">
        <v>0</v>
      </c>
      <c r="BK242" s="35">
        <v>0</v>
      </c>
      <c r="BL242" s="35">
        <v>0</v>
      </c>
      <c r="BM242" s="35">
        <v>2</v>
      </c>
      <c r="BN242" s="35">
        <v>0</v>
      </c>
      <c r="BO242" s="35">
        <v>2</v>
      </c>
      <c r="BP242" s="35">
        <v>7</v>
      </c>
      <c r="BQ242" s="35">
        <v>0</v>
      </c>
    </row>
    <row r="243" spans="1:69" x14ac:dyDescent="0.25">
      <c r="A243" s="35" t="s">
        <v>293</v>
      </c>
      <c r="B243" s="35" t="s">
        <v>701</v>
      </c>
      <c r="C243" s="35">
        <v>97064126</v>
      </c>
      <c r="D243" s="35" t="s">
        <v>179</v>
      </c>
      <c r="E243" s="35" t="s">
        <v>670</v>
      </c>
      <c r="F243" s="35" t="s">
        <v>176</v>
      </c>
      <c r="G243" s="67">
        <v>647</v>
      </c>
      <c r="H243" s="67">
        <v>12.5</v>
      </c>
      <c r="I243" s="67">
        <v>660</v>
      </c>
      <c r="J243" s="35">
        <v>0</v>
      </c>
      <c r="K243" s="35">
        <v>0</v>
      </c>
      <c r="L243" s="35">
        <v>0</v>
      </c>
      <c r="M243" s="35">
        <v>0</v>
      </c>
      <c r="N243" s="35">
        <v>5</v>
      </c>
      <c r="O243" s="35">
        <v>4</v>
      </c>
      <c r="P243" s="35">
        <v>9</v>
      </c>
      <c r="Q243" s="35">
        <v>0.55555555555555558</v>
      </c>
      <c r="R243" s="35">
        <v>0</v>
      </c>
      <c r="S243" s="35">
        <v>0</v>
      </c>
      <c r="T243" s="35">
        <v>0</v>
      </c>
      <c r="U243" s="35">
        <v>0</v>
      </c>
      <c r="V243" s="35">
        <v>0</v>
      </c>
      <c r="W243" s="35">
        <v>0</v>
      </c>
      <c r="X243" s="35">
        <v>0</v>
      </c>
      <c r="Y243" s="35">
        <v>0</v>
      </c>
      <c r="Z243" s="35">
        <v>0</v>
      </c>
      <c r="AA243" s="35">
        <v>0</v>
      </c>
      <c r="AB243" s="35">
        <v>0</v>
      </c>
      <c r="AC243" s="35">
        <v>0</v>
      </c>
      <c r="AD243" s="35">
        <v>0</v>
      </c>
      <c r="AE243" s="35">
        <v>0</v>
      </c>
      <c r="AF243" s="35">
        <v>0</v>
      </c>
      <c r="AG243" s="35">
        <v>0</v>
      </c>
      <c r="AH243" s="35">
        <v>0</v>
      </c>
      <c r="AI243" s="35">
        <v>0</v>
      </c>
      <c r="AJ243" s="35">
        <v>0</v>
      </c>
      <c r="AK243" s="35">
        <v>0</v>
      </c>
      <c r="AL243" s="35">
        <v>0</v>
      </c>
      <c r="AM243" s="35">
        <v>0</v>
      </c>
      <c r="AN243" s="35">
        <v>0</v>
      </c>
      <c r="AO243" s="35">
        <v>0</v>
      </c>
      <c r="AP243" s="35">
        <v>0</v>
      </c>
      <c r="AQ243" s="35">
        <v>0</v>
      </c>
      <c r="AR243" s="35">
        <v>0</v>
      </c>
      <c r="AS243" s="35">
        <v>0</v>
      </c>
      <c r="AT243" s="35">
        <v>5</v>
      </c>
      <c r="AU243" s="35">
        <v>3</v>
      </c>
      <c r="AV243" s="35">
        <v>83</v>
      </c>
      <c r="AW243" s="35">
        <v>5</v>
      </c>
      <c r="AX243" s="35">
        <v>5</v>
      </c>
      <c r="AY243" s="35">
        <v>172</v>
      </c>
      <c r="AZ243" s="35">
        <v>173</v>
      </c>
      <c r="BA243" s="35" t="s">
        <v>1329</v>
      </c>
      <c r="BB243" s="35" t="s">
        <v>702</v>
      </c>
      <c r="BC243" s="67">
        <v>12.5</v>
      </c>
      <c r="BD243" s="35">
        <v>0</v>
      </c>
      <c r="BE243" s="35">
        <v>12.5</v>
      </c>
      <c r="BF243" s="35">
        <v>0</v>
      </c>
      <c r="BG243" s="35">
        <v>0</v>
      </c>
      <c r="BH243" s="35">
        <v>0</v>
      </c>
      <c r="BI243" s="35">
        <v>0</v>
      </c>
      <c r="BJ243" s="35">
        <v>0</v>
      </c>
      <c r="BK243" s="35">
        <v>0</v>
      </c>
      <c r="BL243" s="35">
        <v>0</v>
      </c>
      <c r="BM243" s="35">
        <v>3</v>
      </c>
      <c r="BN243" s="35">
        <v>0</v>
      </c>
      <c r="BO243" s="35">
        <v>5</v>
      </c>
      <c r="BP243" s="35">
        <v>3</v>
      </c>
      <c r="BQ243" s="35">
        <v>1</v>
      </c>
    </row>
    <row r="244" spans="1:69" x14ac:dyDescent="0.25">
      <c r="A244" s="35" t="s">
        <v>293</v>
      </c>
      <c r="B244" s="35" t="s">
        <v>180</v>
      </c>
      <c r="C244" s="35">
        <v>87472332</v>
      </c>
      <c r="D244" s="35" t="s">
        <v>179</v>
      </c>
      <c r="E244" s="35" t="s">
        <v>601</v>
      </c>
      <c r="F244" s="35" t="s">
        <v>176</v>
      </c>
      <c r="G244" s="67">
        <v>578</v>
      </c>
      <c r="H244" s="67">
        <v>7.875</v>
      </c>
      <c r="I244" s="67">
        <v>586</v>
      </c>
      <c r="J244" s="35">
        <v>0</v>
      </c>
      <c r="K244" s="35">
        <v>0</v>
      </c>
      <c r="L244" s="35">
        <v>0</v>
      </c>
      <c r="M244" s="35">
        <v>0</v>
      </c>
      <c r="N244" s="35">
        <v>5</v>
      </c>
      <c r="O244" s="35">
        <v>4</v>
      </c>
      <c r="P244" s="35">
        <v>9</v>
      </c>
      <c r="Q244" s="35">
        <v>0.55555555555555558</v>
      </c>
      <c r="R244" s="35">
        <v>0</v>
      </c>
      <c r="S244" s="35">
        <v>0</v>
      </c>
      <c r="T244" s="35">
        <v>0</v>
      </c>
      <c r="U244" s="35">
        <v>0</v>
      </c>
      <c r="V244" s="35">
        <v>0</v>
      </c>
      <c r="W244" s="35">
        <v>0</v>
      </c>
      <c r="X244" s="35">
        <v>0</v>
      </c>
      <c r="Y244" s="35">
        <v>0</v>
      </c>
      <c r="Z244" s="35">
        <v>0</v>
      </c>
      <c r="AA244" s="35">
        <v>0</v>
      </c>
      <c r="AB244" s="35">
        <v>0</v>
      </c>
      <c r="AC244" s="35">
        <v>0</v>
      </c>
      <c r="AD244" s="35">
        <v>0</v>
      </c>
      <c r="AE244" s="35">
        <v>0</v>
      </c>
      <c r="AF244" s="35">
        <v>0</v>
      </c>
      <c r="AG244" s="35">
        <v>0</v>
      </c>
      <c r="AH244" s="35">
        <v>0</v>
      </c>
      <c r="AI244" s="35">
        <v>0</v>
      </c>
      <c r="AJ244" s="35">
        <v>0</v>
      </c>
      <c r="AK244" s="35">
        <v>0</v>
      </c>
      <c r="AL244" s="35">
        <v>0</v>
      </c>
      <c r="AM244" s="35">
        <v>4</v>
      </c>
      <c r="AN244" s="35">
        <v>4</v>
      </c>
      <c r="AO244" s="35">
        <v>0</v>
      </c>
      <c r="AP244" s="35">
        <v>3</v>
      </c>
      <c r="AQ244" s="35">
        <v>2</v>
      </c>
      <c r="AR244" s="35">
        <v>5</v>
      </c>
      <c r="AS244" s="35">
        <v>0.6</v>
      </c>
      <c r="AT244" s="35">
        <v>8</v>
      </c>
      <c r="AU244" s="35">
        <v>5</v>
      </c>
      <c r="AV244" s="35">
        <v>103</v>
      </c>
      <c r="AW244" s="35">
        <v>6</v>
      </c>
      <c r="AX244" s="35">
        <v>6</v>
      </c>
      <c r="AY244" s="35">
        <v>193</v>
      </c>
      <c r="AZ244" s="35">
        <v>201</v>
      </c>
      <c r="BA244" s="35" t="s">
        <v>1280</v>
      </c>
      <c r="BB244" s="35" t="s">
        <v>602</v>
      </c>
      <c r="BC244" s="67">
        <v>7.875</v>
      </c>
      <c r="BD244" s="35">
        <v>0</v>
      </c>
      <c r="BE244" s="35">
        <v>17.5</v>
      </c>
      <c r="BF244" s="35">
        <v>0</v>
      </c>
      <c r="BG244" s="35">
        <v>0</v>
      </c>
      <c r="BH244" s="35">
        <v>0</v>
      </c>
      <c r="BI244" s="35">
        <v>0</v>
      </c>
      <c r="BJ244" s="35">
        <v>0</v>
      </c>
      <c r="BK244" s="35">
        <v>-10.625</v>
      </c>
      <c r="BL244" s="35">
        <v>1</v>
      </c>
      <c r="BM244" s="35">
        <v>3</v>
      </c>
      <c r="BN244" s="35">
        <v>0</v>
      </c>
      <c r="BO244" s="35">
        <v>8</v>
      </c>
      <c r="BP244" s="35">
        <v>7</v>
      </c>
      <c r="BQ244" s="35">
        <v>3</v>
      </c>
    </row>
    <row r="245" spans="1:69" x14ac:dyDescent="0.25">
      <c r="A245" s="35" t="s">
        <v>293</v>
      </c>
      <c r="B245" s="35" t="s">
        <v>1104</v>
      </c>
      <c r="C245" s="35">
        <v>97079234</v>
      </c>
      <c r="D245" s="35" t="s">
        <v>1105</v>
      </c>
      <c r="E245" s="35" t="s">
        <v>1106</v>
      </c>
      <c r="F245" s="35" t="s">
        <v>35</v>
      </c>
      <c r="G245" s="67">
        <v>609</v>
      </c>
      <c r="H245" s="67">
        <v>-1.875</v>
      </c>
      <c r="I245" s="67">
        <v>607</v>
      </c>
      <c r="J245" s="35">
        <v>0</v>
      </c>
      <c r="K245" s="35">
        <v>0</v>
      </c>
      <c r="L245" s="35">
        <v>0</v>
      </c>
      <c r="M245" s="35">
        <v>0</v>
      </c>
      <c r="N245" s="35">
        <v>0</v>
      </c>
      <c r="O245" s="35">
        <v>0</v>
      </c>
      <c r="P245" s="35">
        <v>0</v>
      </c>
      <c r="Q245" s="35">
        <v>0</v>
      </c>
      <c r="R245" s="35">
        <v>0</v>
      </c>
      <c r="S245" s="35">
        <v>0</v>
      </c>
      <c r="T245" s="35">
        <v>0</v>
      </c>
      <c r="U245" s="35">
        <v>0</v>
      </c>
      <c r="V245" s="35">
        <v>1</v>
      </c>
      <c r="W245" s="35">
        <v>4</v>
      </c>
      <c r="X245" s="35">
        <v>5</v>
      </c>
      <c r="Y245" s="35">
        <v>0.2</v>
      </c>
      <c r="Z245" s="35">
        <v>0</v>
      </c>
      <c r="AA245" s="35">
        <v>0</v>
      </c>
      <c r="AB245" s="35">
        <v>0</v>
      </c>
      <c r="AC245" s="35">
        <v>0</v>
      </c>
      <c r="AD245" s="35">
        <v>0</v>
      </c>
      <c r="AE245" s="35">
        <v>0</v>
      </c>
      <c r="AF245" s="35">
        <v>0</v>
      </c>
      <c r="AG245" s="35">
        <v>0</v>
      </c>
      <c r="AH245" s="35">
        <v>0</v>
      </c>
      <c r="AI245" s="35">
        <v>0</v>
      </c>
      <c r="AJ245" s="35">
        <v>0</v>
      </c>
      <c r="AK245" s="35">
        <v>0</v>
      </c>
      <c r="AL245" s="35">
        <v>1</v>
      </c>
      <c r="AM245" s="35">
        <v>3</v>
      </c>
      <c r="AN245" s="35">
        <v>4</v>
      </c>
      <c r="AO245" s="35">
        <v>0.25</v>
      </c>
      <c r="AP245" s="35">
        <v>0</v>
      </c>
      <c r="AQ245" s="35">
        <v>0</v>
      </c>
      <c r="AR245" s="35">
        <v>0</v>
      </c>
      <c r="AS245" s="35">
        <v>0</v>
      </c>
      <c r="AT245" s="35">
        <v>2</v>
      </c>
      <c r="AU245" s="35">
        <v>17</v>
      </c>
      <c r="AV245" s="35">
        <v>335</v>
      </c>
      <c r="AW245" s="35">
        <v>7</v>
      </c>
      <c r="AX245" s="35">
        <v>8</v>
      </c>
      <c r="AY245" s="35">
        <v>184</v>
      </c>
      <c r="AZ245" s="35">
        <v>191</v>
      </c>
      <c r="BA245" s="35" t="s">
        <v>1686</v>
      </c>
      <c r="BB245" s="35" t="s">
        <v>1107</v>
      </c>
      <c r="BC245" s="67">
        <v>-1.875</v>
      </c>
      <c r="BD245" s="35">
        <v>0</v>
      </c>
      <c r="BE245" s="35">
        <v>0</v>
      </c>
      <c r="BF245" s="35">
        <v>0</v>
      </c>
      <c r="BG245" s="35">
        <v>-8.75</v>
      </c>
      <c r="BH245" s="35">
        <v>0</v>
      </c>
      <c r="BI245" s="35">
        <v>0</v>
      </c>
      <c r="BJ245" s="35">
        <v>0</v>
      </c>
      <c r="BK245" s="35">
        <v>6.875</v>
      </c>
      <c r="BL245" s="35">
        <v>0</v>
      </c>
      <c r="BM245" s="35">
        <v>1</v>
      </c>
      <c r="BN245" s="35">
        <v>0</v>
      </c>
      <c r="BO245" s="35">
        <v>2</v>
      </c>
      <c r="BP245" s="35">
        <v>7</v>
      </c>
      <c r="BQ245" s="35">
        <v>0</v>
      </c>
    </row>
    <row r="246" spans="1:69" x14ac:dyDescent="0.25">
      <c r="A246" s="35" t="s">
        <v>293</v>
      </c>
      <c r="B246" s="35" t="s">
        <v>1687</v>
      </c>
      <c r="C246" s="35">
        <v>87416099</v>
      </c>
      <c r="D246" s="35" t="s">
        <v>1688</v>
      </c>
      <c r="E246" s="35" t="s">
        <v>346</v>
      </c>
      <c r="F246" s="35" t="s">
        <v>140</v>
      </c>
      <c r="G246" s="67">
        <v>726</v>
      </c>
      <c r="H246" s="67">
        <v>15.5</v>
      </c>
      <c r="I246" s="67">
        <v>742</v>
      </c>
      <c r="J246" s="35">
        <v>0</v>
      </c>
      <c r="K246" s="35">
        <v>0</v>
      </c>
      <c r="L246" s="35">
        <v>0</v>
      </c>
      <c r="M246" s="35">
        <v>0</v>
      </c>
      <c r="N246" s="35">
        <v>3</v>
      </c>
      <c r="O246" s="35">
        <v>0</v>
      </c>
      <c r="P246" s="35">
        <v>3</v>
      </c>
      <c r="Q246" s="35">
        <v>1</v>
      </c>
      <c r="R246" s="35">
        <v>0</v>
      </c>
      <c r="S246" s="35">
        <v>0</v>
      </c>
      <c r="T246" s="35">
        <v>0</v>
      </c>
      <c r="U246" s="35">
        <v>0</v>
      </c>
      <c r="V246" s="35">
        <v>0</v>
      </c>
      <c r="W246" s="35">
        <v>0</v>
      </c>
      <c r="X246" s="35">
        <v>0</v>
      </c>
      <c r="Y246" s="35">
        <v>0</v>
      </c>
      <c r="Z246" s="35">
        <v>0</v>
      </c>
      <c r="AA246" s="35">
        <v>0</v>
      </c>
      <c r="AB246" s="35">
        <v>0</v>
      </c>
      <c r="AC246" s="35">
        <v>0</v>
      </c>
      <c r="AD246" s="35">
        <v>0</v>
      </c>
      <c r="AE246" s="35">
        <v>0</v>
      </c>
      <c r="AF246" s="35">
        <v>0</v>
      </c>
      <c r="AG246" s="35">
        <v>0</v>
      </c>
      <c r="AH246" s="35">
        <v>0</v>
      </c>
      <c r="AI246" s="35">
        <v>0</v>
      </c>
      <c r="AJ246" s="35">
        <v>0</v>
      </c>
      <c r="AK246" s="35">
        <v>0</v>
      </c>
      <c r="AL246" s="35">
        <v>0</v>
      </c>
      <c r="AM246" s="35">
        <v>0</v>
      </c>
      <c r="AN246" s="35">
        <v>0</v>
      </c>
      <c r="AO246" s="35">
        <v>0</v>
      </c>
      <c r="AP246" s="35">
        <v>0</v>
      </c>
      <c r="AQ246" s="35">
        <v>0</v>
      </c>
      <c r="AR246" s="35">
        <v>0</v>
      </c>
      <c r="AS246" s="35">
        <v>0</v>
      </c>
      <c r="AT246" s="35">
        <v>3</v>
      </c>
      <c r="AU246" s="35">
        <v>6</v>
      </c>
      <c r="AV246" s="35">
        <v>74</v>
      </c>
      <c r="AW246" s="35">
        <v>14</v>
      </c>
      <c r="AX246" s="35">
        <v>14</v>
      </c>
      <c r="AY246" s="35">
        <v>146</v>
      </c>
      <c r="AZ246" s="35">
        <v>146</v>
      </c>
      <c r="BA246" s="35" t="s">
        <v>619</v>
      </c>
      <c r="BB246" s="35" t="s">
        <v>1689</v>
      </c>
      <c r="BC246" s="67">
        <v>15.5</v>
      </c>
      <c r="BD246" s="35">
        <v>0</v>
      </c>
      <c r="BE246" s="35">
        <v>15.5</v>
      </c>
      <c r="BF246" s="35">
        <v>0</v>
      </c>
      <c r="BG246" s="35">
        <v>0</v>
      </c>
      <c r="BH246" s="35">
        <v>0</v>
      </c>
      <c r="BI246" s="35">
        <v>0</v>
      </c>
      <c r="BJ246" s="35">
        <v>0</v>
      </c>
      <c r="BK246" s="35">
        <v>0</v>
      </c>
      <c r="BL246" s="35">
        <v>0</v>
      </c>
      <c r="BM246" s="35">
        <v>3</v>
      </c>
      <c r="BN246" s="35">
        <v>0</v>
      </c>
      <c r="BO246" s="35">
        <v>3</v>
      </c>
      <c r="BP246" s="35">
        <v>0</v>
      </c>
      <c r="BQ246" s="35">
        <v>0</v>
      </c>
    </row>
    <row r="247" spans="1:69" x14ac:dyDescent="0.25">
      <c r="A247" s="35" t="s">
        <v>293</v>
      </c>
      <c r="B247" s="35" t="s">
        <v>1690</v>
      </c>
      <c r="C247" s="35">
        <v>97092920</v>
      </c>
      <c r="D247" s="35" t="s">
        <v>1691</v>
      </c>
      <c r="E247" s="35" t="s">
        <v>519</v>
      </c>
      <c r="F247" s="35" t="s">
        <v>101</v>
      </c>
      <c r="G247" s="67">
        <v>500</v>
      </c>
      <c r="H247" s="67">
        <v>0</v>
      </c>
      <c r="I247" s="67">
        <v>500</v>
      </c>
      <c r="J247" s="35">
        <v>0</v>
      </c>
      <c r="K247" s="35">
        <v>0</v>
      </c>
      <c r="L247" s="35">
        <v>0</v>
      </c>
      <c r="M247" s="35">
        <v>0</v>
      </c>
      <c r="N247" s="35">
        <v>0</v>
      </c>
      <c r="O247" s="35">
        <v>0</v>
      </c>
      <c r="P247" s="35">
        <v>0</v>
      </c>
      <c r="Q247" s="35">
        <v>0</v>
      </c>
      <c r="R247" s="35">
        <v>0</v>
      </c>
      <c r="S247" s="35">
        <v>0</v>
      </c>
      <c r="T247" s="35">
        <v>0</v>
      </c>
      <c r="U247" s="35">
        <v>0</v>
      </c>
      <c r="V247" s="35">
        <v>0</v>
      </c>
      <c r="W247" s="35">
        <v>0</v>
      </c>
      <c r="X247" s="35">
        <v>0</v>
      </c>
      <c r="Y247" s="35">
        <v>0</v>
      </c>
      <c r="Z247" s="35">
        <v>0</v>
      </c>
      <c r="AA247" s="35">
        <v>0</v>
      </c>
      <c r="AB247" s="35">
        <v>0</v>
      </c>
      <c r="AC247" s="35">
        <v>0</v>
      </c>
      <c r="AD247" s="35">
        <v>0</v>
      </c>
      <c r="AE247" s="35">
        <v>0</v>
      </c>
      <c r="AF247" s="35">
        <v>0</v>
      </c>
      <c r="AG247" s="35">
        <v>0</v>
      </c>
      <c r="AH247" s="35">
        <v>0</v>
      </c>
      <c r="AI247" s="35">
        <v>0</v>
      </c>
      <c r="AJ247" s="35">
        <v>0</v>
      </c>
      <c r="AK247" s="35">
        <v>0</v>
      </c>
      <c r="AL247" s="35">
        <v>0</v>
      </c>
      <c r="AM247" s="35">
        <v>0</v>
      </c>
      <c r="AN247" s="35">
        <v>0</v>
      </c>
      <c r="AO247" s="35">
        <v>0</v>
      </c>
      <c r="AP247" s="35">
        <v>0</v>
      </c>
      <c r="AQ247" s="35">
        <v>0</v>
      </c>
      <c r="AR247" s="35">
        <v>0</v>
      </c>
      <c r="AS247" s="35">
        <v>0</v>
      </c>
      <c r="AT247" s="35">
        <v>0</v>
      </c>
      <c r="AU247" s="35">
        <v>10</v>
      </c>
      <c r="AV247" s="35">
        <v>156</v>
      </c>
      <c r="AW247" s="35">
        <v>13</v>
      </c>
      <c r="AX247" s="35">
        <v>14</v>
      </c>
      <c r="AY247" s="35">
        <v>232</v>
      </c>
      <c r="AZ247" s="35">
        <v>252</v>
      </c>
      <c r="BA247" s="35" t="s">
        <v>822</v>
      </c>
      <c r="BB247" s="35" t="s">
        <v>1692</v>
      </c>
      <c r="BC247" s="67">
        <v>0</v>
      </c>
      <c r="BD247" s="35">
        <v>0</v>
      </c>
      <c r="BE247" s="35">
        <v>0</v>
      </c>
      <c r="BF247" s="35">
        <v>0</v>
      </c>
      <c r="BG247" s="35">
        <v>0</v>
      </c>
      <c r="BH247" s="35">
        <v>0</v>
      </c>
      <c r="BI247" s="35">
        <v>0</v>
      </c>
      <c r="BJ247" s="35">
        <v>0</v>
      </c>
      <c r="BK247" s="35">
        <v>0</v>
      </c>
      <c r="BL247" s="35">
        <v>0</v>
      </c>
      <c r="BM247" s="35">
        <v>0</v>
      </c>
      <c r="BN247" s="35">
        <v>0</v>
      </c>
      <c r="BO247" s="35">
        <v>0</v>
      </c>
      <c r="BP247" s="35">
        <v>0</v>
      </c>
      <c r="BQ247" s="35">
        <v>0</v>
      </c>
    </row>
    <row r="248" spans="1:69" x14ac:dyDescent="0.25">
      <c r="A248" s="35" t="s">
        <v>293</v>
      </c>
      <c r="B248" s="35" t="s">
        <v>1693</v>
      </c>
      <c r="C248" s="35">
        <v>97097848</v>
      </c>
      <c r="D248" s="35" t="s">
        <v>1691</v>
      </c>
      <c r="E248" s="35" t="s">
        <v>1694</v>
      </c>
      <c r="F248" s="35" t="s">
        <v>101</v>
      </c>
      <c r="G248" s="67">
        <v>500</v>
      </c>
      <c r="H248" s="67">
        <v>0</v>
      </c>
      <c r="I248" s="67">
        <v>500</v>
      </c>
      <c r="J248" s="35">
        <v>0</v>
      </c>
      <c r="K248" s="35">
        <v>0</v>
      </c>
      <c r="L248" s="35">
        <v>0</v>
      </c>
      <c r="M248" s="35">
        <v>0</v>
      </c>
      <c r="N248" s="35">
        <v>0</v>
      </c>
      <c r="O248" s="35">
        <v>0</v>
      </c>
      <c r="P248" s="35">
        <v>0</v>
      </c>
      <c r="Q248" s="35">
        <v>0</v>
      </c>
      <c r="R248" s="35">
        <v>0</v>
      </c>
      <c r="S248" s="35">
        <v>0</v>
      </c>
      <c r="T248" s="35">
        <v>0</v>
      </c>
      <c r="U248" s="35">
        <v>0</v>
      </c>
      <c r="V248" s="35">
        <v>0</v>
      </c>
      <c r="W248" s="35">
        <v>0</v>
      </c>
      <c r="X248" s="35">
        <v>0</v>
      </c>
      <c r="Y248" s="35">
        <v>0</v>
      </c>
      <c r="Z248" s="35">
        <v>0</v>
      </c>
      <c r="AA248" s="35">
        <v>0</v>
      </c>
      <c r="AB248" s="35">
        <v>0</v>
      </c>
      <c r="AC248" s="35">
        <v>0</v>
      </c>
      <c r="AD248" s="35">
        <v>0</v>
      </c>
      <c r="AE248" s="35">
        <v>0</v>
      </c>
      <c r="AF248" s="35">
        <v>0</v>
      </c>
      <c r="AG248" s="35">
        <v>0</v>
      </c>
      <c r="AH248" s="35">
        <v>0</v>
      </c>
      <c r="AI248" s="35">
        <v>0</v>
      </c>
      <c r="AJ248" s="35">
        <v>0</v>
      </c>
      <c r="AK248" s="35">
        <v>0</v>
      </c>
      <c r="AL248" s="35">
        <v>0</v>
      </c>
      <c r="AM248" s="35">
        <v>0</v>
      </c>
      <c r="AN248" s="35">
        <v>0</v>
      </c>
      <c r="AO248" s="35">
        <v>0</v>
      </c>
      <c r="AP248" s="35">
        <v>0</v>
      </c>
      <c r="AQ248" s="35">
        <v>0</v>
      </c>
      <c r="AR248" s="35">
        <v>0</v>
      </c>
      <c r="AS248" s="35">
        <v>0</v>
      </c>
      <c r="AT248" s="35">
        <v>0</v>
      </c>
      <c r="AU248" s="35">
        <v>10</v>
      </c>
      <c r="AV248" s="35">
        <v>156</v>
      </c>
      <c r="AW248" s="35">
        <v>13</v>
      </c>
      <c r="AX248" s="35">
        <v>14</v>
      </c>
      <c r="AY248" s="35">
        <v>232</v>
      </c>
      <c r="AZ248" s="35">
        <v>252</v>
      </c>
      <c r="BA248" s="35" t="s">
        <v>822</v>
      </c>
      <c r="BB248" s="35" t="s">
        <v>1695</v>
      </c>
      <c r="BC248" s="67">
        <v>0</v>
      </c>
      <c r="BD248" s="35">
        <v>0</v>
      </c>
      <c r="BE248" s="35">
        <v>0</v>
      </c>
      <c r="BF248" s="35">
        <v>0</v>
      </c>
      <c r="BG248" s="35">
        <v>0</v>
      </c>
      <c r="BH248" s="35">
        <v>0</v>
      </c>
      <c r="BI248" s="35">
        <v>0</v>
      </c>
      <c r="BJ248" s="35">
        <v>0</v>
      </c>
      <c r="BK248" s="35">
        <v>0</v>
      </c>
      <c r="BL248" s="35">
        <v>0</v>
      </c>
      <c r="BM248" s="35">
        <v>0</v>
      </c>
      <c r="BN248" s="35">
        <v>0</v>
      </c>
      <c r="BO248" s="35">
        <v>0</v>
      </c>
      <c r="BP248" s="35">
        <v>0</v>
      </c>
      <c r="BQ248" s="35">
        <v>0</v>
      </c>
    </row>
    <row r="249" spans="1:69" x14ac:dyDescent="0.25">
      <c r="A249" s="35" t="s">
        <v>293</v>
      </c>
      <c r="B249" s="35" t="s">
        <v>1696</v>
      </c>
      <c r="C249" s="35">
        <v>87446291</v>
      </c>
      <c r="D249" s="35" t="s">
        <v>1697</v>
      </c>
      <c r="E249" s="35" t="s">
        <v>1698</v>
      </c>
      <c r="F249" s="35" t="s">
        <v>1397</v>
      </c>
      <c r="G249" s="67">
        <v>1010</v>
      </c>
      <c r="H249" s="67">
        <v>0</v>
      </c>
      <c r="I249" s="67">
        <v>1010</v>
      </c>
      <c r="J249" s="35">
        <v>0</v>
      </c>
      <c r="K249" s="35">
        <v>0</v>
      </c>
      <c r="L249" s="35">
        <v>0</v>
      </c>
      <c r="M249" s="35">
        <v>0</v>
      </c>
      <c r="N249" s="35">
        <v>0</v>
      </c>
      <c r="O249" s="35">
        <v>0</v>
      </c>
      <c r="P249" s="35">
        <v>0</v>
      </c>
      <c r="Q249" s="35">
        <v>0</v>
      </c>
      <c r="R249" s="35">
        <v>0</v>
      </c>
      <c r="S249" s="35">
        <v>0</v>
      </c>
      <c r="T249" s="35">
        <v>0</v>
      </c>
      <c r="U249" s="35">
        <v>0</v>
      </c>
      <c r="V249" s="35">
        <v>0</v>
      </c>
      <c r="W249" s="35">
        <v>0</v>
      </c>
      <c r="X249" s="35">
        <v>0</v>
      </c>
      <c r="Y249" s="35">
        <v>0</v>
      </c>
      <c r="Z249" s="35">
        <v>0</v>
      </c>
      <c r="AA249" s="35">
        <v>0</v>
      </c>
      <c r="AB249" s="35">
        <v>0</v>
      </c>
      <c r="AC249" s="35">
        <v>0</v>
      </c>
      <c r="AD249" s="35">
        <v>0</v>
      </c>
      <c r="AE249" s="35">
        <v>0</v>
      </c>
      <c r="AF249" s="35">
        <v>0</v>
      </c>
      <c r="AG249" s="35">
        <v>0</v>
      </c>
      <c r="AH249" s="35">
        <v>0</v>
      </c>
      <c r="AI249" s="35">
        <v>0</v>
      </c>
      <c r="AJ249" s="35">
        <v>0</v>
      </c>
      <c r="AK249" s="35">
        <v>0</v>
      </c>
      <c r="AL249" s="35">
        <v>1</v>
      </c>
      <c r="AM249" s="35">
        <v>3</v>
      </c>
      <c r="AN249" s="35">
        <v>4</v>
      </c>
      <c r="AO249" s="35">
        <v>0.25</v>
      </c>
      <c r="AP249" s="35">
        <v>0</v>
      </c>
      <c r="AQ249" s="35">
        <v>0</v>
      </c>
      <c r="AR249" s="35">
        <v>0</v>
      </c>
      <c r="AS249" s="35">
        <v>0</v>
      </c>
      <c r="AT249" s="35">
        <v>1</v>
      </c>
      <c r="AU249" s="35">
        <v>10</v>
      </c>
      <c r="AV249" s="35">
        <v>156</v>
      </c>
      <c r="AW249" s="35">
        <v>10</v>
      </c>
      <c r="AX249" s="35">
        <v>10</v>
      </c>
      <c r="AY249" s="35">
        <v>72</v>
      </c>
      <c r="AZ249" s="35">
        <v>70</v>
      </c>
      <c r="BA249" s="35" t="s">
        <v>1437</v>
      </c>
      <c r="BB249" s="35" t="s">
        <v>1699</v>
      </c>
      <c r="BC249" s="67">
        <v>0</v>
      </c>
      <c r="BD249" s="35">
        <v>0</v>
      </c>
      <c r="BE249" s="35">
        <v>0</v>
      </c>
      <c r="BF249" s="35">
        <v>0</v>
      </c>
      <c r="BG249" s="35">
        <v>0</v>
      </c>
      <c r="BH249" s="35">
        <v>0</v>
      </c>
      <c r="BI249" s="35">
        <v>0</v>
      </c>
      <c r="BJ249" s="35">
        <v>0</v>
      </c>
      <c r="BK249" s="35">
        <v>0</v>
      </c>
      <c r="BL249" s="35">
        <v>0</v>
      </c>
      <c r="BM249" s="35">
        <v>1</v>
      </c>
      <c r="BN249" s="35">
        <v>0</v>
      </c>
      <c r="BO249" s="35">
        <v>1</v>
      </c>
      <c r="BP249" s="35">
        <v>3</v>
      </c>
      <c r="BQ249" s="35">
        <v>0</v>
      </c>
    </row>
    <row r="250" spans="1:69" x14ac:dyDescent="0.25">
      <c r="A250" s="35" t="s">
        <v>293</v>
      </c>
      <c r="B250" s="35" t="s">
        <v>1700</v>
      </c>
      <c r="C250" s="35">
        <v>55341618</v>
      </c>
      <c r="D250" s="35" t="s">
        <v>1701</v>
      </c>
      <c r="E250" s="35" t="s">
        <v>346</v>
      </c>
      <c r="F250" s="35" t="s">
        <v>101</v>
      </c>
      <c r="G250" s="67">
        <v>895</v>
      </c>
      <c r="H250" s="67">
        <v>0</v>
      </c>
      <c r="I250" s="67">
        <v>895</v>
      </c>
      <c r="J250" s="35">
        <v>0</v>
      </c>
      <c r="K250" s="35">
        <v>0</v>
      </c>
      <c r="L250" s="35">
        <v>0</v>
      </c>
      <c r="M250" s="35">
        <v>0</v>
      </c>
      <c r="N250" s="35">
        <v>0</v>
      </c>
      <c r="O250" s="35">
        <v>0</v>
      </c>
      <c r="P250" s="35">
        <v>0</v>
      </c>
      <c r="Q250" s="35">
        <v>0</v>
      </c>
      <c r="R250" s="35">
        <v>0</v>
      </c>
      <c r="S250" s="35">
        <v>0</v>
      </c>
      <c r="T250" s="35">
        <v>0</v>
      </c>
      <c r="U250" s="35">
        <v>0</v>
      </c>
      <c r="V250" s="35">
        <v>0</v>
      </c>
      <c r="W250" s="35">
        <v>0</v>
      </c>
      <c r="X250" s="35">
        <v>0</v>
      </c>
      <c r="Y250" s="35">
        <v>0</v>
      </c>
      <c r="Z250" s="35">
        <v>0</v>
      </c>
      <c r="AA250" s="35">
        <v>0</v>
      </c>
      <c r="AB250" s="35">
        <v>0</v>
      </c>
      <c r="AC250" s="35">
        <v>0</v>
      </c>
      <c r="AD250" s="35">
        <v>0</v>
      </c>
      <c r="AE250" s="35">
        <v>0</v>
      </c>
      <c r="AF250" s="35">
        <v>0</v>
      </c>
      <c r="AG250" s="35">
        <v>0</v>
      </c>
      <c r="AH250" s="35">
        <v>0</v>
      </c>
      <c r="AI250" s="35">
        <v>0</v>
      </c>
      <c r="AJ250" s="35">
        <v>0</v>
      </c>
      <c r="AK250" s="35">
        <v>0</v>
      </c>
      <c r="AL250" s="35">
        <v>0</v>
      </c>
      <c r="AM250" s="35">
        <v>0</v>
      </c>
      <c r="AN250" s="35">
        <v>0</v>
      </c>
      <c r="AO250" s="35">
        <v>0</v>
      </c>
      <c r="AP250" s="35">
        <v>0</v>
      </c>
      <c r="AQ250" s="35">
        <v>0</v>
      </c>
      <c r="AR250" s="35">
        <v>0</v>
      </c>
      <c r="AS250" s="35">
        <v>0</v>
      </c>
      <c r="AT250" s="35">
        <v>0</v>
      </c>
      <c r="AU250" s="35">
        <v>10</v>
      </c>
      <c r="AV250" s="35">
        <v>156</v>
      </c>
      <c r="AW250" s="35">
        <v>2</v>
      </c>
      <c r="AX250" s="35">
        <v>2</v>
      </c>
      <c r="AY250" s="35">
        <v>98</v>
      </c>
      <c r="AZ250" s="35">
        <v>101</v>
      </c>
      <c r="BA250" s="35" t="s">
        <v>822</v>
      </c>
      <c r="BB250" s="35" t="s">
        <v>1702</v>
      </c>
      <c r="BC250" s="67">
        <v>0</v>
      </c>
      <c r="BD250" s="35">
        <v>0</v>
      </c>
      <c r="BE250" s="35">
        <v>0</v>
      </c>
      <c r="BF250" s="35">
        <v>0</v>
      </c>
      <c r="BG250" s="35">
        <v>0</v>
      </c>
      <c r="BH250" s="35">
        <v>0</v>
      </c>
      <c r="BI250" s="35">
        <v>0</v>
      </c>
      <c r="BJ250" s="35">
        <v>0</v>
      </c>
      <c r="BK250" s="35">
        <v>0</v>
      </c>
      <c r="BL250" s="35">
        <v>0</v>
      </c>
      <c r="BM250" s="35">
        <v>0</v>
      </c>
      <c r="BN250" s="35">
        <v>0</v>
      </c>
      <c r="BO250" s="35">
        <v>0</v>
      </c>
      <c r="BP250" s="35">
        <v>0</v>
      </c>
      <c r="BQ250" s="35">
        <v>0</v>
      </c>
    </row>
    <row r="251" spans="1:69" x14ac:dyDescent="0.25">
      <c r="A251" s="35" t="s">
        <v>293</v>
      </c>
      <c r="B251" s="35" t="s">
        <v>1703</v>
      </c>
      <c r="C251" s="35">
        <v>97091248</v>
      </c>
      <c r="D251" s="35" t="s">
        <v>1704</v>
      </c>
      <c r="E251" s="35" t="s">
        <v>1705</v>
      </c>
      <c r="F251" s="35" t="s">
        <v>7</v>
      </c>
      <c r="G251" s="67">
        <v>500</v>
      </c>
      <c r="H251" s="67">
        <v>0</v>
      </c>
      <c r="I251" s="67">
        <v>500</v>
      </c>
      <c r="J251" s="35">
        <v>0</v>
      </c>
      <c r="K251" s="35">
        <v>0</v>
      </c>
      <c r="L251" s="35">
        <v>0</v>
      </c>
      <c r="M251" s="35">
        <v>0</v>
      </c>
      <c r="N251" s="35">
        <v>0</v>
      </c>
      <c r="O251" s="35">
        <v>0</v>
      </c>
      <c r="P251" s="35">
        <v>0</v>
      </c>
      <c r="Q251" s="35">
        <v>0</v>
      </c>
      <c r="R251" s="35">
        <v>0</v>
      </c>
      <c r="S251" s="35">
        <v>0</v>
      </c>
      <c r="T251" s="35">
        <v>0</v>
      </c>
      <c r="U251" s="35">
        <v>0</v>
      </c>
      <c r="V251" s="35">
        <v>0</v>
      </c>
      <c r="W251" s="35">
        <v>0</v>
      </c>
      <c r="X251" s="35">
        <v>0</v>
      </c>
      <c r="Y251" s="35">
        <v>0</v>
      </c>
      <c r="Z251" s="35">
        <v>0</v>
      </c>
      <c r="AA251" s="35">
        <v>0</v>
      </c>
      <c r="AB251" s="35">
        <v>0</v>
      </c>
      <c r="AC251" s="35">
        <v>0</v>
      </c>
      <c r="AD251" s="35">
        <v>0</v>
      </c>
      <c r="AE251" s="35">
        <v>0</v>
      </c>
      <c r="AF251" s="35">
        <v>0</v>
      </c>
      <c r="AG251" s="35">
        <v>0</v>
      </c>
      <c r="AH251" s="35">
        <v>0</v>
      </c>
      <c r="AI251" s="35">
        <v>0</v>
      </c>
      <c r="AJ251" s="35">
        <v>0</v>
      </c>
      <c r="AK251" s="35">
        <v>0</v>
      </c>
      <c r="AL251" s="35">
        <v>0</v>
      </c>
      <c r="AM251" s="35">
        <v>0</v>
      </c>
      <c r="AN251" s="35">
        <v>0</v>
      </c>
      <c r="AO251" s="35">
        <v>0</v>
      </c>
      <c r="AP251" s="35">
        <v>0</v>
      </c>
      <c r="AQ251" s="35">
        <v>0</v>
      </c>
      <c r="AR251" s="35">
        <v>0</v>
      </c>
      <c r="AS251" s="35">
        <v>0</v>
      </c>
      <c r="AT251" s="35">
        <v>0</v>
      </c>
      <c r="AU251" s="35">
        <v>7</v>
      </c>
      <c r="AV251" s="35">
        <v>156</v>
      </c>
      <c r="AW251" s="35">
        <v>9</v>
      </c>
      <c r="AX251" s="35">
        <v>11</v>
      </c>
      <c r="AY251" s="35">
        <v>232</v>
      </c>
      <c r="AZ251" s="35">
        <v>252</v>
      </c>
      <c r="BA251" s="35" t="s">
        <v>718</v>
      </c>
      <c r="BB251" s="35" t="s">
        <v>1706</v>
      </c>
      <c r="BC251" s="67">
        <v>0</v>
      </c>
      <c r="BD251" s="35">
        <v>0</v>
      </c>
      <c r="BE251" s="35">
        <v>0</v>
      </c>
      <c r="BF251" s="35">
        <v>0</v>
      </c>
      <c r="BG251" s="35">
        <v>0</v>
      </c>
      <c r="BH251" s="35">
        <v>0</v>
      </c>
      <c r="BI251" s="35">
        <v>0</v>
      </c>
      <c r="BJ251" s="35">
        <v>0</v>
      </c>
      <c r="BK251" s="35">
        <v>0</v>
      </c>
      <c r="BL251" s="35">
        <v>0</v>
      </c>
      <c r="BM251" s="35">
        <v>0</v>
      </c>
      <c r="BN251" s="35">
        <v>0</v>
      </c>
      <c r="BO251" s="35">
        <v>0</v>
      </c>
      <c r="BP251" s="35">
        <v>0</v>
      </c>
      <c r="BQ251" s="35">
        <v>0</v>
      </c>
    </row>
    <row r="252" spans="1:69" x14ac:dyDescent="0.25">
      <c r="A252" s="35" t="s">
        <v>293</v>
      </c>
      <c r="B252" s="35" t="s">
        <v>39</v>
      </c>
      <c r="C252" s="35">
        <v>47346235</v>
      </c>
      <c r="D252" s="35" t="s">
        <v>38</v>
      </c>
      <c r="E252" s="35" t="s">
        <v>374</v>
      </c>
      <c r="F252" s="35" t="s">
        <v>35</v>
      </c>
      <c r="G252" s="67">
        <v>599</v>
      </c>
      <c r="H252" s="67">
        <v>10</v>
      </c>
      <c r="I252" s="67">
        <v>609</v>
      </c>
      <c r="J252" s="35">
        <v>2</v>
      </c>
      <c r="K252" s="35">
        <v>0</v>
      </c>
      <c r="L252" s="35">
        <v>2</v>
      </c>
      <c r="M252" s="35">
        <v>1</v>
      </c>
      <c r="N252" s="35">
        <v>0</v>
      </c>
      <c r="O252" s="35">
        <v>0</v>
      </c>
      <c r="P252" s="35">
        <v>0</v>
      </c>
      <c r="Q252" s="35">
        <v>0</v>
      </c>
      <c r="R252" s="35">
        <v>0</v>
      </c>
      <c r="S252" s="35">
        <v>0</v>
      </c>
      <c r="T252" s="35">
        <v>0</v>
      </c>
      <c r="U252" s="35">
        <v>0</v>
      </c>
      <c r="V252" s="35">
        <v>0</v>
      </c>
      <c r="W252" s="35">
        <v>0</v>
      </c>
      <c r="X252" s="35">
        <v>0</v>
      </c>
      <c r="Y252" s="35">
        <v>0</v>
      </c>
      <c r="Z252" s="35">
        <v>0</v>
      </c>
      <c r="AA252" s="35">
        <v>0</v>
      </c>
      <c r="AB252" s="35">
        <v>0</v>
      </c>
      <c r="AC252" s="35">
        <v>0</v>
      </c>
      <c r="AD252" s="35">
        <v>0</v>
      </c>
      <c r="AE252" s="35">
        <v>0</v>
      </c>
      <c r="AF252" s="35">
        <v>0</v>
      </c>
      <c r="AG252" s="35">
        <v>0</v>
      </c>
      <c r="AH252" s="35">
        <v>0</v>
      </c>
      <c r="AI252" s="35">
        <v>0</v>
      </c>
      <c r="AJ252" s="35">
        <v>0</v>
      </c>
      <c r="AK252" s="35">
        <v>0</v>
      </c>
      <c r="AL252" s="35">
        <v>0</v>
      </c>
      <c r="AM252" s="35">
        <v>0</v>
      </c>
      <c r="AN252" s="35">
        <v>0</v>
      </c>
      <c r="AO252" s="35">
        <v>0</v>
      </c>
      <c r="AP252" s="35">
        <v>0</v>
      </c>
      <c r="AQ252" s="35">
        <v>0</v>
      </c>
      <c r="AR252" s="35">
        <v>0</v>
      </c>
      <c r="AS252" s="35">
        <v>0</v>
      </c>
      <c r="AT252" s="35">
        <v>2</v>
      </c>
      <c r="AU252" s="35">
        <v>4</v>
      </c>
      <c r="AV252" s="35">
        <v>93</v>
      </c>
      <c r="AW252" s="35">
        <v>8</v>
      </c>
      <c r="AX252" s="35">
        <v>7</v>
      </c>
      <c r="AY252" s="35">
        <v>189</v>
      </c>
      <c r="AZ252" s="35">
        <v>190</v>
      </c>
      <c r="BA252" s="35" t="s">
        <v>373</v>
      </c>
      <c r="BB252" s="35" t="s">
        <v>376</v>
      </c>
      <c r="BC252" s="67">
        <v>10</v>
      </c>
      <c r="BD252" s="35">
        <v>10</v>
      </c>
      <c r="BE252" s="35">
        <v>0</v>
      </c>
      <c r="BF252" s="35">
        <v>0</v>
      </c>
      <c r="BG252" s="35">
        <v>0</v>
      </c>
      <c r="BH252" s="35">
        <v>0</v>
      </c>
      <c r="BI252" s="35">
        <v>0</v>
      </c>
      <c r="BJ252" s="35">
        <v>0</v>
      </c>
      <c r="BK252" s="35">
        <v>0</v>
      </c>
      <c r="BL252" s="35">
        <v>0</v>
      </c>
      <c r="BM252" s="35">
        <v>2</v>
      </c>
      <c r="BN252" s="35">
        <v>0</v>
      </c>
      <c r="BO252" s="35">
        <v>2</v>
      </c>
      <c r="BP252" s="35">
        <v>0</v>
      </c>
      <c r="BQ252" s="35">
        <v>0</v>
      </c>
    </row>
    <row r="253" spans="1:69" x14ac:dyDescent="0.25">
      <c r="A253" s="35" t="s">
        <v>293</v>
      </c>
      <c r="B253" s="35" t="s">
        <v>1707</v>
      </c>
      <c r="C253" s="35">
        <v>97056335</v>
      </c>
      <c r="D253" s="35" t="s">
        <v>1708</v>
      </c>
      <c r="E253" s="35" t="s">
        <v>743</v>
      </c>
      <c r="F253" s="35" t="s">
        <v>188</v>
      </c>
      <c r="G253" s="67">
        <v>500</v>
      </c>
      <c r="H253" s="67">
        <v>-10</v>
      </c>
      <c r="I253" s="67">
        <v>490</v>
      </c>
      <c r="J253" s="35">
        <v>0</v>
      </c>
      <c r="K253" s="35">
        <v>0</v>
      </c>
      <c r="L253" s="35">
        <v>0</v>
      </c>
      <c r="M253" s="35">
        <v>0</v>
      </c>
      <c r="N253" s="35">
        <v>0</v>
      </c>
      <c r="O253" s="35">
        <v>0</v>
      </c>
      <c r="P253" s="35">
        <v>0</v>
      </c>
      <c r="Q253" s="35">
        <v>0</v>
      </c>
      <c r="R253" s="35">
        <v>0</v>
      </c>
      <c r="S253" s="35">
        <v>2</v>
      </c>
      <c r="T253" s="35">
        <v>2</v>
      </c>
      <c r="U253" s="35">
        <v>0</v>
      </c>
      <c r="V253" s="35">
        <v>0</v>
      </c>
      <c r="W253" s="35">
        <v>0</v>
      </c>
      <c r="X253" s="35">
        <v>0</v>
      </c>
      <c r="Y253" s="35">
        <v>0</v>
      </c>
      <c r="Z253" s="35">
        <v>0</v>
      </c>
      <c r="AA253" s="35">
        <v>0</v>
      </c>
      <c r="AB253" s="35">
        <v>0</v>
      </c>
      <c r="AC253" s="35">
        <v>0</v>
      </c>
      <c r="AD253" s="35">
        <v>0</v>
      </c>
      <c r="AE253" s="35">
        <v>0</v>
      </c>
      <c r="AF253" s="35">
        <v>0</v>
      </c>
      <c r="AG253" s="35">
        <v>0</v>
      </c>
      <c r="AH253" s="35">
        <v>0</v>
      </c>
      <c r="AI253" s="35">
        <v>0</v>
      </c>
      <c r="AJ253" s="35">
        <v>0</v>
      </c>
      <c r="AK253" s="35">
        <v>0</v>
      </c>
      <c r="AL253" s="35">
        <v>0</v>
      </c>
      <c r="AM253" s="35">
        <v>0</v>
      </c>
      <c r="AN253" s="35">
        <v>0</v>
      </c>
      <c r="AO253" s="35">
        <v>0</v>
      </c>
      <c r="AP253" s="35">
        <v>0</v>
      </c>
      <c r="AQ253" s="35">
        <v>0</v>
      </c>
      <c r="AR253" s="35">
        <v>0</v>
      </c>
      <c r="AS253" s="35">
        <v>0</v>
      </c>
      <c r="AT253" s="35">
        <v>0</v>
      </c>
      <c r="AU253" s="35">
        <v>65</v>
      </c>
      <c r="AV253" s="35">
        <v>372</v>
      </c>
      <c r="AW253" s="35">
        <v>43</v>
      </c>
      <c r="AX253" s="35">
        <v>71</v>
      </c>
      <c r="AY253" s="35">
        <v>232</v>
      </c>
      <c r="AZ253" s="35">
        <v>252</v>
      </c>
      <c r="BA253" s="35" t="s">
        <v>1534</v>
      </c>
      <c r="BB253" s="35" t="s">
        <v>1709</v>
      </c>
      <c r="BC253" s="67">
        <v>-10</v>
      </c>
      <c r="BD253" s="35">
        <v>0</v>
      </c>
      <c r="BE253" s="35">
        <v>0</v>
      </c>
      <c r="BF253" s="35">
        <v>-10</v>
      </c>
      <c r="BG253" s="35">
        <v>0</v>
      </c>
      <c r="BH253" s="35">
        <v>0</v>
      </c>
      <c r="BI253" s="35">
        <v>0</v>
      </c>
      <c r="BJ253" s="35">
        <v>0</v>
      </c>
      <c r="BK253" s="35">
        <v>0</v>
      </c>
      <c r="BL253" s="35">
        <v>0</v>
      </c>
      <c r="BM253" s="35">
        <v>0</v>
      </c>
      <c r="BN253" s="35">
        <v>0</v>
      </c>
      <c r="BO253" s="35">
        <v>0</v>
      </c>
      <c r="BP253" s="35">
        <v>2</v>
      </c>
      <c r="BQ253" s="35">
        <v>0</v>
      </c>
    </row>
    <row r="254" spans="1:69" x14ac:dyDescent="0.25">
      <c r="A254" s="35" t="s">
        <v>293</v>
      </c>
      <c r="B254" s="35" t="s">
        <v>230</v>
      </c>
      <c r="C254" s="35">
        <v>87450330</v>
      </c>
      <c r="D254" s="35" t="s">
        <v>229</v>
      </c>
      <c r="E254" s="35" t="s">
        <v>784</v>
      </c>
      <c r="F254" s="35" t="s">
        <v>221</v>
      </c>
      <c r="G254" s="67">
        <v>614</v>
      </c>
      <c r="H254" s="67">
        <v>8</v>
      </c>
      <c r="I254" s="67">
        <v>622</v>
      </c>
      <c r="J254" s="35">
        <v>3</v>
      </c>
      <c r="K254" s="35">
        <v>3</v>
      </c>
      <c r="L254" s="35">
        <v>6</v>
      </c>
      <c r="M254" s="35">
        <v>0.5</v>
      </c>
      <c r="N254" s="35">
        <v>2</v>
      </c>
      <c r="O254" s="35">
        <v>4</v>
      </c>
      <c r="P254" s="35">
        <v>6</v>
      </c>
      <c r="Q254" s="35">
        <v>0.33333333333333331</v>
      </c>
      <c r="R254" s="35">
        <v>0</v>
      </c>
      <c r="S254" s="35">
        <v>0</v>
      </c>
      <c r="T254" s="35">
        <v>0</v>
      </c>
      <c r="U254" s="35">
        <v>0</v>
      </c>
      <c r="V254" s="35">
        <v>1</v>
      </c>
      <c r="W254" s="35">
        <v>2</v>
      </c>
      <c r="X254" s="35">
        <v>3</v>
      </c>
      <c r="Y254" s="35">
        <v>0.33333333333333331</v>
      </c>
      <c r="Z254" s="35">
        <v>0</v>
      </c>
      <c r="AA254" s="35">
        <v>0</v>
      </c>
      <c r="AB254" s="35">
        <v>0</v>
      </c>
      <c r="AC254" s="35">
        <v>0</v>
      </c>
      <c r="AD254" s="35">
        <v>0</v>
      </c>
      <c r="AE254" s="35">
        <v>0</v>
      </c>
      <c r="AF254" s="35">
        <v>0</v>
      </c>
      <c r="AG254" s="35">
        <v>0</v>
      </c>
      <c r="AH254" s="35">
        <v>0</v>
      </c>
      <c r="AI254" s="35">
        <v>0</v>
      </c>
      <c r="AJ254" s="35">
        <v>0</v>
      </c>
      <c r="AK254" s="35">
        <v>0</v>
      </c>
      <c r="AL254" s="35">
        <v>0</v>
      </c>
      <c r="AM254" s="35">
        <v>0</v>
      </c>
      <c r="AN254" s="35">
        <v>0</v>
      </c>
      <c r="AO254" s="35">
        <v>0</v>
      </c>
      <c r="AP254" s="35">
        <v>0</v>
      </c>
      <c r="AQ254" s="35">
        <v>0</v>
      </c>
      <c r="AR254" s="35">
        <v>0</v>
      </c>
      <c r="AS254" s="35">
        <v>0</v>
      </c>
      <c r="AT254" s="35">
        <v>6</v>
      </c>
      <c r="AU254" s="35">
        <v>2</v>
      </c>
      <c r="AV254" s="35">
        <v>102</v>
      </c>
      <c r="AW254" s="35">
        <v>8</v>
      </c>
      <c r="AX254" s="35">
        <v>8</v>
      </c>
      <c r="AY254" s="35">
        <v>180</v>
      </c>
      <c r="AZ254" s="35">
        <v>185</v>
      </c>
      <c r="BA254" s="35" t="s">
        <v>550</v>
      </c>
      <c r="BB254" s="35" t="s">
        <v>551</v>
      </c>
      <c r="BC254" s="67">
        <v>8</v>
      </c>
      <c r="BD254" s="35">
        <v>-3</v>
      </c>
      <c r="BE254" s="35">
        <v>11</v>
      </c>
      <c r="BF254" s="35">
        <v>0</v>
      </c>
      <c r="BG254" s="35">
        <v>0</v>
      </c>
      <c r="BH254" s="35">
        <v>0</v>
      </c>
      <c r="BI254" s="35">
        <v>0</v>
      </c>
      <c r="BJ254" s="35">
        <v>0</v>
      </c>
      <c r="BK254" s="35">
        <v>0</v>
      </c>
      <c r="BL254" s="35">
        <v>0</v>
      </c>
      <c r="BM254" s="35">
        <v>2</v>
      </c>
      <c r="BN254" s="35">
        <v>1</v>
      </c>
      <c r="BO254" s="35">
        <v>5</v>
      </c>
      <c r="BP254" s="35">
        <v>8</v>
      </c>
      <c r="BQ254" s="35">
        <v>1</v>
      </c>
    </row>
    <row r="255" spans="1:69" x14ac:dyDescent="0.25">
      <c r="A255" s="35" t="s">
        <v>293</v>
      </c>
      <c r="B255" s="35" t="s">
        <v>122</v>
      </c>
      <c r="C255" s="35">
        <v>87415008</v>
      </c>
      <c r="D255" s="35" t="s">
        <v>121</v>
      </c>
      <c r="E255" s="35" t="s">
        <v>337</v>
      </c>
      <c r="F255" s="35" t="s">
        <v>114</v>
      </c>
      <c r="G255" s="67">
        <v>525</v>
      </c>
      <c r="H255" s="67">
        <v>-6.5</v>
      </c>
      <c r="I255" s="67">
        <v>519</v>
      </c>
      <c r="J255" s="35">
        <v>0</v>
      </c>
      <c r="K255" s="35">
        <v>0</v>
      </c>
      <c r="L255" s="35">
        <v>0</v>
      </c>
      <c r="M255" s="35">
        <v>0</v>
      </c>
      <c r="N255" s="35">
        <v>0</v>
      </c>
      <c r="O255" s="35">
        <v>6</v>
      </c>
      <c r="P255" s="35">
        <v>6</v>
      </c>
      <c r="Q255" s="35">
        <v>0</v>
      </c>
      <c r="R255" s="35">
        <v>0</v>
      </c>
      <c r="S255" s="35">
        <v>0</v>
      </c>
      <c r="T255" s="35">
        <v>0</v>
      </c>
      <c r="U255" s="35">
        <v>0</v>
      </c>
      <c r="V255" s="35">
        <v>2</v>
      </c>
      <c r="W255" s="35">
        <v>5</v>
      </c>
      <c r="X255" s="35">
        <v>7</v>
      </c>
      <c r="Y255" s="35">
        <v>0.2857142857142857</v>
      </c>
      <c r="Z255" s="35">
        <v>0</v>
      </c>
      <c r="AA255" s="35">
        <v>0</v>
      </c>
      <c r="AB255" s="35">
        <v>0</v>
      </c>
      <c r="AC255" s="35">
        <v>0</v>
      </c>
      <c r="AD255" s="35">
        <v>0</v>
      </c>
      <c r="AE255" s="35">
        <v>0</v>
      </c>
      <c r="AF255" s="35">
        <v>0</v>
      </c>
      <c r="AG255" s="35">
        <v>0</v>
      </c>
      <c r="AH255" s="35">
        <v>0</v>
      </c>
      <c r="AI255" s="35">
        <v>0</v>
      </c>
      <c r="AJ255" s="35">
        <v>0</v>
      </c>
      <c r="AK255" s="35">
        <v>0</v>
      </c>
      <c r="AL255" s="35">
        <v>0</v>
      </c>
      <c r="AM255" s="35">
        <v>0</v>
      </c>
      <c r="AN255" s="35">
        <v>0</v>
      </c>
      <c r="AO255" s="35">
        <v>0</v>
      </c>
      <c r="AP255" s="35">
        <v>0</v>
      </c>
      <c r="AQ255" s="35">
        <v>0</v>
      </c>
      <c r="AR255" s="35">
        <v>0</v>
      </c>
      <c r="AS255" s="35">
        <v>0</v>
      </c>
      <c r="AT255" s="35">
        <v>2</v>
      </c>
      <c r="AU255" s="35">
        <v>4</v>
      </c>
      <c r="AV255" s="35">
        <v>364</v>
      </c>
      <c r="AW255" s="35">
        <v>5</v>
      </c>
      <c r="AX255" s="35">
        <v>5</v>
      </c>
      <c r="AY255" s="35">
        <v>217</v>
      </c>
      <c r="AZ255" s="35">
        <v>227</v>
      </c>
      <c r="BA255" s="35" t="s">
        <v>653</v>
      </c>
      <c r="BB255" s="35" t="s">
        <v>443</v>
      </c>
      <c r="BC255" s="67">
        <v>-6.5</v>
      </c>
      <c r="BD255" s="35">
        <v>0</v>
      </c>
      <c r="BE255" s="35">
        <v>-16.5</v>
      </c>
      <c r="BF255" s="35">
        <v>0</v>
      </c>
      <c r="BG255" s="35">
        <v>10</v>
      </c>
      <c r="BH255" s="35">
        <v>0</v>
      </c>
      <c r="BI255" s="35">
        <v>0</v>
      </c>
      <c r="BJ255" s="35">
        <v>0</v>
      </c>
      <c r="BK255" s="35">
        <v>0</v>
      </c>
      <c r="BL255" s="35">
        <v>0</v>
      </c>
      <c r="BM255" s="35">
        <v>2</v>
      </c>
      <c r="BN255" s="35">
        <v>1</v>
      </c>
      <c r="BO255" s="35">
        <v>1</v>
      </c>
      <c r="BP255" s="35">
        <v>10</v>
      </c>
      <c r="BQ255" s="35">
        <v>1</v>
      </c>
    </row>
    <row r="256" spans="1:69" x14ac:dyDescent="0.25">
      <c r="A256" s="35" t="s">
        <v>293</v>
      </c>
      <c r="B256" s="35" t="s">
        <v>827</v>
      </c>
      <c r="C256" s="35">
        <v>97076301</v>
      </c>
      <c r="D256" s="35" t="s">
        <v>121</v>
      </c>
      <c r="E256" s="35" t="s">
        <v>823</v>
      </c>
      <c r="F256" s="35" t="s">
        <v>188</v>
      </c>
      <c r="G256" s="67">
        <v>1261</v>
      </c>
      <c r="H256" s="67">
        <v>2</v>
      </c>
      <c r="I256" s="67">
        <v>1263</v>
      </c>
      <c r="J256" s="35">
        <v>7</v>
      </c>
      <c r="K256" s="35">
        <v>1</v>
      </c>
      <c r="L256" s="35">
        <v>8</v>
      </c>
      <c r="M256" s="35">
        <v>0.875</v>
      </c>
      <c r="N256" s="35">
        <v>9</v>
      </c>
      <c r="O256" s="35">
        <v>3</v>
      </c>
      <c r="P256" s="35">
        <v>12</v>
      </c>
      <c r="Q256" s="35">
        <v>0.75</v>
      </c>
      <c r="R256" s="35">
        <v>0</v>
      </c>
      <c r="S256" s="35">
        <v>0</v>
      </c>
      <c r="T256" s="35">
        <v>0</v>
      </c>
      <c r="U256" s="35">
        <v>0</v>
      </c>
      <c r="V256" s="35">
        <v>0</v>
      </c>
      <c r="W256" s="35">
        <v>0</v>
      </c>
      <c r="X256" s="35">
        <v>0</v>
      </c>
      <c r="Y256" s="35">
        <v>0</v>
      </c>
      <c r="Z256" s="35">
        <v>0</v>
      </c>
      <c r="AA256" s="35">
        <v>0</v>
      </c>
      <c r="AB256" s="35">
        <v>0</v>
      </c>
      <c r="AC256" s="35">
        <v>0</v>
      </c>
      <c r="AD256" s="35">
        <v>0</v>
      </c>
      <c r="AE256" s="35">
        <v>0</v>
      </c>
      <c r="AF256" s="35">
        <v>0</v>
      </c>
      <c r="AG256" s="35">
        <v>0</v>
      </c>
      <c r="AH256" s="35">
        <v>0</v>
      </c>
      <c r="AI256" s="35">
        <v>0</v>
      </c>
      <c r="AJ256" s="35">
        <v>0</v>
      </c>
      <c r="AK256" s="35">
        <v>0</v>
      </c>
      <c r="AL256" s="35">
        <v>0</v>
      </c>
      <c r="AM256" s="35">
        <v>0</v>
      </c>
      <c r="AN256" s="35">
        <v>0</v>
      </c>
      <c r="AO256" s="35">
        <v>0</v>
      </c>
      <c r="AP256" s="35">
        <v>7</v>
      </c>
      <c r="AQ256" s="35">
        <v>2</v>
      </c>
      <c r="AR256" s="35">
        <v>9</v>
      </c>
      <c r="AS256" s="35">
        <v>0.77777777777777779</v>
      </c>
      <c r="AT256" s="35">
        <v>23</v>
      </c>
      <c r="AU256" s="35">
        <v>31</v>
      </c>
      <c r="AV256" s="35">
        <v>137</v>
      </c>
      <c r="AW256" s="35">
        <v>9</v>
      </c>
      <c r="AX256" s="35">
        <v>9</v>
      </c>
      <c r="AY256" s="35">
        <v>33</v>
      </c>
      <c r="AZ256" s="35">
        <v>33</v>
      </c>
      <c r="BA256" s="35" t="s">
        <v>1318</v>
      </c>
      <c r="BB256" s="35" t="s">
        <v>828</v>
      </c>
      <c r="BC256" s="67">
        <v>2</v>
      </c>
      <c r="BD256" s="35">
        <v>-3</v>
      </c>
      <c r="BE256" s="35">
        <v>-2.5</v>
      </c>
      <c r="BF256" s="35">
        <v>0</v>
      </c>
      <c r="BG256" s="35">
        <v>0</v>
      </c>
      <c r="BH256" s="35">
        <v>0</v>
      </c>
      <c r="BI256" s="35">
        <v>0</v>
      </c>
      <c r="BJ256" s="35">
        <v>0</v>
      </c>
      <c r="BK256" s="35">
        <v>0</v>
      </c>
      <c r="BL256" s="35">
        <v>7.5</v>
      </c>
      <c r="BM256" s="35">
        <v>7</v>
      </c>
      <c r="BN256" s="35">
        <v>2</v>
      </c>
      <c r="BO256" s="35">
        <v>21</v>
      </c>
      <c r="BP256" s="35">
        <v>3</v>
      </c>
      <c r="BQ256" s="35">
        <v>3</v>
      </c>
    </row>
    <row r="257" spans="1:69" x14ac:dyDescent="0.25">
      <c r="A257" s="35" t="s">
        <v>293</v>
      </c>
      <c r="B257" s="35" t="s">
        <v>1710</v>
      </c>
      <c r="C257" s="35">
        <v>97092942</v>
      </c>
      <c r="D257" s="35" t="s">
        <v>1711</v>
      </c>
      <c r="E257" s="35" t="s">
        <v>1171</v>
      </c>
      <c r="F257" s="35" t="s">
        <v>35</v>
      </c>
      <c r="G257" s="67">
        <v>513</v>
      </c>
      <c r="H257" s="67">
        <v>0</v>
      </c>
      <c r="I257" s="67">
        <v>513</v>
      </c>
      <c r="J257" s="35">
        <v>0</v>
      </c>
      <c r="K257" s="35">
        <v>0</v>
      </c>
      <c r="L257" s="35">
        <v>0</v>
      </c>
      <c r="M257" s="35">
        <v>0</v>
      </c>
      <c r="N257" s="35">
        <v>0</v>
      </c>
      <c r="O257" s="35">
        <v>0</v>
      </c>
      <c r="P257" s="35">
        <v>0</v>
      </c>
      <c r="Q257" s="35">
        <v>0</v>
      </c>
      <c r="R257" s="35">
        <v>0</v>
      </c>
      <c r="S257" s="35">
        <v>0</v>
      </c>
      <c r="T257" s="35">
        <v>0</v>
      </c>
      <c r="U257" s="35">
        <v>0</v>
      </c>
      <c r="V257" s="35">
        <v>0</v>
      </c>
      <c r="W257" s="35">
        <v>0</v>
      </c>
      <c r="X257" s="35">
        <v>0</v>
      </c>
      <c r="Y257" s="35">
        <v>0</v>
      </c>
      <c r="Z257" s="35">
        <v>0</v>
      </c>
      <c r="AA257" s="35">
        <v>0</v>
      </c>
      <c r="AB257" s="35">
        <v>0</v>
      </c>
      <c r="AC257" s="35">
        <v>0</v>
      </c>
      <c r="AD257" s="35">
        <v>0</v>
      </c>
      <c r="AE257" s="35">
        <v>0</v>
      </c>
      <c r="AF257" s="35">
        <v>0</v>
      </c>
      <c r="AG257" s="35">
        <v>0</v>
      </c>
      <c r="AH257" s="35">
        <v>0</v>
      </c>
      <c r="AI257" s="35">
        <v>0</v>
      </c>
      <c r="AJ257" s="35">
        <v>0</v>
      </c>
      <c r="AK257" s="35">
        <v>0</v>
      </c>
      <c r="AL257" s="35">
        <v>0</v>
      </c>
      <c r="AM257" s="35">
        <v>0</v>
      </c>
      <c r="AN257" s="35">
        <v>0</v>
      </c>
      <c r="AO257" s="35">
        <v>0</v>
      </c>
      <c r="AP257" s="35">
        <v>0</v>
      </c>
      <c r="AQ257" s="35">
        <v>0</v>
      </c>
      <c r="AR257" s="35">
        <v>0</v>
      </c>
      <c r="AS257" s="35">
        <v>0</v>
      </c>
      <c r="AT257" s="35">
        <v>0</v>
      </c>
      <c r="AU257" s="35">
        <v>7</v>
      </c>
      <c r="AV257" s="35">
        <v>156</v>
      </c>
      <c r="AW257" s="35">
        <v>10</v>
      </c>
      <c r="AX257" s="35">
        <v>10</v>
      </c>
      <c r="AY257" s="35">
        <v>225</v>
      </c>
      <c r="AZ257" s="35">
        <v>235</v>
      </c>
      <c r="BA257" s="35" t="s">
        <v>1299</v>
      </c>
      <c r="BB257" s="35" t="s">
        <v>1712</v>
      </c>
      <c r="BC257" s="67">
        <v>0</v>
      </c>
      <c r="BD257" s="35">
        <v>0</v>
      </c>
      <c r="BE257" s="35">
        <v>0</v>
      </c>
      <c r="BF257" s="35">
        <v>0</v>
      </c>
      <c r="BG257" s="35">
        <v>0</v>
      </c>
      <c r="BH257" s="35">
        <v>0</v>
      </c>
      <c r="BI257" s="35">
        <v>0</v>
      </c>
      <c r="BJ257" s="35">
        <v>0</v>
      </c>
      <c r="BK257" s="35">
        <v>0</v>
      </c>
      <c r="BL257" s="35">
        <v>0</v>
      </c>
      <c r="BM257" s="35">
        <v>0</v>
      </c>
      <c r="BN257" s="35">
        <v>0</v>
      </c>
      <c r="BO257" s="35">
        <v>0</v>
      </c>
      <c r="BP257" s="35">
        <v>0</v>
      </c>
      <c r="BQ257" s="35">
        <v>0</v>
      </c>
    </row>
    <row r="258" spans="1:69" x14ac:dyDescent="0.25">
      <c r="A258" s="35" t="s">
        <v>293</v>
      </c>
      <c r="B258" s="35" t="s">
        <v>1713</v>
      </c>
      <c r="C258" s="35">
        <v>97092943</v>
      </c>
      <c r="D258" s="35" t="s">
        <v>1711</v>
      </c>
      <c r="E258" s="35" t="s">
        <v>1202</v>
      </c>
      <c r="F258" s="35" t="s">
        <v>35</v>
      </c>
      <c r="G258" s="67">
        <v>500</v>
      </c>
      <c r="H258" s="67">
        <v>0</v>
      </c>
      <c r="I258" s="67">
        <v>500</v>
      </c>
      <c r="J258" s="35">
        <v>0</v>
      </c>
      <c r="K258" s="35">
        <v>0</v>
      </c>
      <c r="L258" s="35">
        <v>0</v>
      </c>
      <c r="M258" s="35">
        <v>0</v>
      </c>
      <c r="N258" s="35">
        <v>0</v>
      </c>
      <c r="O258" s="35">
        <v>0</v>
      </c>
      <c r="P258" s="35">
        <v>0</v>
      </c>
      <c r="Q258" s="35">
        <v>0</v>
      </c>
      <c r="R258" s="35">
        <v>0</v>
      </c>
      <c r="S258" s="35">
        <v>0</v>
      </c>
      <c r="T258" s="35">
        <v>0</v>
      </c>
      <c r="U258" s="35">
        <v>0</v>
      </c>
      <c r="V258" s="35">
        <v>0</v>
      </c>
      <c r="W258" s="35">
        <v>0</v>
      </c>
      <c r="X258" s="35">
        <v>0</v>
      </c>
      <c r="Y258" s="35">
        <v>0</v>
      </c>
      <c r="Z258" s="35">
        <v>0</v>
      </c>
      <c r="AA258" s="35">
        <v>0</v>
      </c>
      <c r="AB258" s="35">
        <v>0</v>
      </c>
      <c r="AC258" s="35">
        <v>0</v>
      </c>
      <c r="AD258" s="35">
        <v>0</v>
      </c>
      <c r="AE258" s="35">
        <v>0</v>
      </c>
      <c r="AF258" s="35">
        <v>0</v>
      </c>
      <c r="AG258" s="35">
        <v>0</v>
      </c>
      <c r="AH258" s="35">
        <v>0</v>
      </c>
      <c r="AI258" s="35">
        <v>0</v>
      </c>
      <c r="AJ258" s="35">
        <v>0</v>
      </c>
      <c r="AK258" s="35">
        <v>0</v>
      </c>
      <c r="AL258" s="35">
        <v>0</v>
      </c>
      <c r="AM258" s="35">
        <v>0</v>
      </c>
      <c r="AN258" s="35">
        <v>0</v>
      </c>
      <c r="AO258" s="35">
        <v>0</v>
      </c>
      <c r="AP258" s="35">
        <v>0</v>
      </c>
      <c r="AQ258" s="35">
        <v>0</v>
      </c>
      <c r="AR258" s="35">
        <v>0</v>
      </c>
      <c r="AS258" s="35">
        <v>0</v>
      </c>
      <c r="AT258" s="35">
        <v>0</v>
      </c>
      <c r="AU258" s="35">
        <v>7</v>
      </c>
      <c r="AV258" s="35">
        <v>156</v>
      </c>
      <c r="AW258" s="35">
        <v>11</v>
      </c>
      <c r="AX258" s="35">
        <v>11</v>
      </c>
      <c r="AY258" s="35">
        <v>232</v>
      </c>
      <c r="AZ258" s="35">
        <v>252</v>
      </c>
      <c r="BA258" s="35" t="s">
        <v>1299</v>
      </c>
      <c r="BB258" s="35" t="s">
        <v>1714</v>
      </c>
      <c r="BC258" s="67">
        <v>0</v>
      </c>
      <c r="BD258" s="35">
        <v>0</v>
      </c>
      <c r="BE258" s="35">
        <v>0</v>
      </c>
      <c r="BF258" s="35">
        <v>0</v>
      </c>
      <c r="BG258" s="35">
        <v>0</v>
      </c>
      <c r="BH258" s="35">
        <v>0</v>
      </c>
      <c r="BI258" s="35">
        <v>0</v>
      </c>
      <c r="BJ258" s="35">
        <v>0</v>
      </c>
      <c r="BK258" s="35">
        <v>0</v>
      </c>
      <c r="BL258" s="35">
        <v>0</v>
      </c>
      <c r="BM258" s="35">
        <v>0</v>
      </c>
      <c r="BN258" s="35">
        <v>0</v>
      </c>
      <c r="BO258" s="35">
        <v>0</v>
      </c>
      <c r="BP258" s="35">
        <v>0</v>
      </c>
      <c r="BQ258" s="35">
        <v>0</v>
      </c>
    </row>
    <row r="259" spans="1:69" x14ac:dyDescent="0.25">
      <c r="A259" s="35" t="s">
        <v>293</v>
      </c>
      <c r="B259" s="35" t="s">
        <v>170</v>
      </c>
      <c r="C259" s="35">
        <v>55338728</v>
      </c>
      <c r="D259" s="35" t="s">
        <v>169</v>
      </c>
      <c r="E259" s="35" t="s">
        <v>313</v>
      </c>
      <c r="F259" s="35" t="s">
        <v>155</v>
      </c>
      <c r="G259" s="67">
        <v>725</v>
      </c>
      <c r="H259" s="67">
        <v>18</v>
      </c>
      <c r="I259" s="67">
        <v>743</v>
      </c>
      <c r="J259" s="35">
        <v>0</v>
      </c>
      <c r="K259" s="35">
        <v>0</v>
      </c>
      <c r="L259" s="35">
        <v>0</v>
      </c>
      <c r="M259" s="35">
        <v>0</v>
      </c>
      <c r="N259" s="35">
        <v>2</v>
      </c>
      <c r="O259" s="35">
        <v>1</v>
      </c>
      <c r="P259" s="35">
        <v>3</v>
      </c>
      <c r="Q259" s="35">
        <v>0.66666666666666663</v>
      </c>
      <c r="R259" s="35">
        <v>0</v>
      </c>
      <c r="S259" s="35">
        <v>0</v>
      </c>
      <c r="T259" s="35">
        <v>0</v>
      </c>
      <c r="U259" s="35">
        <v>0</v>
      </c>
      <c r="V259" s="35">
        <v>0</v>
      </c>
      <c r="W259" s="35">
        <v>0</v>
      </c>
      <c r="X259" s="35">
        <v>0</v>
      </c>
      <c r="Y259" s="35">
        <v>0</v>
      </c>
      <c r="Z259" s="35">
        <v>0</v>
      </c>
      <c r="AA259" s="35">
        <v>0</v>
      </c>
      <c r="AB259" s="35">
        <v>0</v>
      </c>
      <c r="AC259" s="35">
        <v>0</v>
      </c>
      <c r="AD259" s="35">
        <v>0</v>
      </c>
      <c r="AE259" s="35">
        <v>0</v>
      </c>
      <c r="AF259" s="35">
        <v>0</v>
      </c>
      <c r="AG259" s="35">
        <v>0</v>
      </c>
      <c r="AH259" s="35">
        <v>0</v>
      </c>
      <c r="AI259" s="35">
        <v>0</v>
      </c>
      <c r="AJ259" s="35">
        <v>0</v>
      </c>
      <c r="AK259" s="35">
        <v>0</v>
      </c>
      <c r="AL259" s="35">
        <v>2</v>
      </c>
      <c r="AM259" s="35">
        <v>0</v>
      </c>
      <c r="AN259" s="35">
        <v>2</v>
      </c>
      <c r="AO259" s="35">
        <v>1</v>
      </c>
      <c r="AP259" s="35">
        <v>0</v>
      </c>
      <c r="AQ259" s="35">
        <v>0</v>
      </c>
      <c r="AR259" s="35">
        <v>0</v>
      </c>
      <c r="AS259" s="35">
        <v>0</v>
      </c>
      <c r="AT259" s="35">
        <v>4</v>
      </c>
      <c r="AU259" s="35">
        <v>3</v>
      </c>
      <c r="AV259" s="35">
        <v>64</v>
      </c>
      <c r="AW259" s="35">
        <v>11</v>
      </c>
      <c r="AX259" s="35">
        <v>11</v>
      </c>
      <c r="AY259" s="35">
        <v>148</v>
      </c>
      <c r="AZ259" s="35">
        <v>145</v>
      </c>
      <c r="BA259" s="35" t="s">
        <v>1289</v>
      </c>
      <c r="BB259" s="35" t="s">
        <v>493</v>
      </c>
      <c r="BC259" s="67">
        <v>18</v>
      </c>
      <c r="BD259" s="35">
        <v>0</v>
      </c>
      <c r="BE259" s="35">
        <v>13</v>
      </c>
      <c r="BF259" s="35">
        <v>0</v>
      </c>
      <c r="BG259" s="35">
        <v>0</v>
      </c>
      <c r="BH259" s="35">
        <v>0</v>
      </c>
      <c r="BI259" s="35">
        <v>0</v>
      </c>
      <c r="BJ259" s="35">
        <v>0</v>
      </c>
      <c r="BK259" s="35">
        <v>5</v>
      </c>
      <c r="BL259" s="35">
        <v>0</v>
      </c>
      <c r="BM259" s="35">
        <v>2</v>
      </c>
      <c r="BN259" s="35">
        <v>2</v>
      </c>
      <c r="BO259" s="35">
        <v>2</v>
      </c>
      <c r="BP259" s="35">
        <v>1</v>
      </c>
      <c r="BQ259" s="35">
        <v>0</v>
      </c>
    </row>
    <row r="260" spans="1:69" x14ac:dyDescent="0.25">
      <c r="A260" s="35" t="s">
        <v>293</v>
      </c>
      <c r="B260" s="35" t="s">
        <v>1331</v>
      </c>
      <c r="C260" s="35">
        <v>97089259</v>
      </c>
      <c r="D260" s="35" t="s">
        <v>1268</v>
      </c>
      <c r="E260" s="35" t="s">
        <v>1269</v>
      </c>
      <c r="F260" s="35" t="s">
        <v>188</v>
      </c>
      <c r="G260" s="67">
        <v>500</v>
      </c>
      <c r="H260" s="67">
        <v>-26.5</v>
      </c>
      <c r="I260" s="67">
        <v>474</v>
      </c>
      <c r="J260" s="35">
        <v>0</v>
      </c>
      <c r="K260" s="35">
        <v>0</v>
      </c>
      <c r="L260" s="35">
        <v>0</v>
      </c>
      <c r="M260" s="35">
        <v>0</v>
      </c>
      <c r="N260" s="35">
        <v>0</v>
      </c>
      <c r="O260" s="35">
        <v>0</v>
      </c>
      <c r="P260" s="35">
        <v>0</v>
      </c>
      <c r="Q260" s="35">
        <v>0</v>
      </c>
      <c r="R260" s="35">
        <v>0</v>
      </c>
      <c r="S260" s="35">
        <v>7</v>
      </c>
      <c r="T260" s="35">
        <v>7</v>
      </c>
      <c r="U260" s="35">
        <v>0</v>
      </c>
      <c r="V260" s="35">
        <v>0</v>
      </c>
      <c r="W260" s="35">
        <v>0</v>
      </c>
      <c r="X260" s="35">
        <v>0</v>
      </c>
      <c r="Y260" s="35">
        <v>0</v>
      </c>
      <c r="Z260" s="35">
        <v>0</v>
      </c>
      <c r="AA260" s="35">
        <v>0</v>
      </c>
      <c r="AB260" s="35">
        <v>0</v>
      </c>
      <c r="AC260" s="35">
        <v>0</v>
      </c>
      <c r="AD260" s="35">
        <v>0</v>
      </c>
      <c r="AE260" s="35">
        <v>0</v>
      </c>
      <c r="AF260" s="35">
        <v>0</v>
      </c>
      <c r="AG260" s="35">
        <v>0</v>
      </c>
      <c r="AH260" s="35">
        <v>0</v>
      </c>
      <c r="AI260" s="35">
        <v>0</v>
      </c>
      <c r="AJ260" s="35">
        <v>0</v>
      </c>
      <c r="AK260" s="35">
        <v>0</v>
      </c>
      <c r="AL260" s="35">
        <v>0</v>
      </c>
      <c r="AM260" s="35">
        <v>0</v>
      </c>
      <c r="AN260" s="35">
        <v>0</v>
      </c>
      <c r="AO260" s="35">
        <v>0</v>
      </c>
      <c r="AP260" s="35">
        <v>2</v>
      </c>
      <c r="AQ260" s="35">
        <v>2</v>
      </c>
      <c r="AR260" s="35">
        <v>4</v>
      </c>
      <c r="AS260" s="35">
        <v>0.5</v>
      </c>
      <c r="AT260" s="35">
        <v>2</v>
      </c>
      <c r="AU260" s="35">
        <v>78</v>
      </c>
      <c r="AV260" s="35">
        <v>426</v>
      </c>
      <c r="AW260" s="35">
        <v>43</v>
      </c>
      <c r="AX260" s="35">
        <v>81</v>
      </c>
      <c r="AY260" s="35">
        <v>232</v>
      </c>
      <c r="AZ260" s="35">
        <v>252</v>
      </c>
      <c r="BA260" s="35" t="s">
        <v>1109</v>
      </c>
      <c r="BB260" s="35" t="s">
        <v>1333</v>
      </c>
      <c r="BC260" s="67">
        <v>-26.5</v>
      </c>
      <c r="BD260" s="35">
        <v>0</v>
      </c>
      <c r="BE260" s="35">
        <v>0</v>
      </c>
      <c r="BF260" s="35">
        <v>-28</v>
      </c>
      <c r="BG260" s="35">
        <v>0</v>
      </c>
      <c r="BH260" s="35">
        <v>0</v>
      </c>
      <c r="BI260" s="35">
        <v>0</v>
      </c>
      <c r="BJ260" s="35">
        <v>0</v>
      </c>
      <c r="BK260" s="35">
        <v>0</v>
      </c>
      <c r="BL260" s="35">
        <v>1.5</v>
      </c>
      <c r="BM260" s="35">
        <v>2</v>
      </c>
      <c r="BN260" s="35">
        <v>0</v>
      </c>
      <c r="BO260" s="35">
        <v>2</v>
      </c>
      <c r="BP260" s="35">
        <v>9</v>
      </c>
      <c r="BQ260" s="35">
        <v>0</v>
      </c>
    </row>
    <row r="261" spans="1:69" x14ac:dyDescent="0.25">
      <c r="A261" s="35" t="s">
        <v>293</v>
      </c>
      <c r="B261" s="35" t="s">
        <v>1334</v>
      </c>
      <c r="C261" s="35">
        <v>55341716</v>
      </c>
      <c r="D261" s="35" t="s">
        <v>1268</v>
      </c>
      <c r="E261" s="35" t="s">
        <v>665</v>
      </c>
      <c r="F261" s="35" t="s">
        <v>188</v>
      </c>
      <c r="G261" s="67">
        <v>1335</v>
      </c>
      <c r="H261" s="67">
        <v>-7.5</v>
      </c>
      <c r="I261" s="67">
        <v>1328</v>
      </c>
      <c r="J261" s="35">
        <v>0</v>
      </c>
      <c r="K261" s="35">
        <v>0</v>
      </c>
      <c r="L261" s="35">
        <v>0</v>
      </c>
      <c r="M261" s="35">
        <v>0</v>
      </c>
      <c r="N261" s="35">
        <v>4</v>
      </c>
      <c r="O261" s="35">
        <v>2</v>
      </c>
      <c r="P261" s="35">
        <v>6</v>
      </c>
      <c r="Q261" s="35">
        <v>0.66666666666666663</v>
      </c>
      <c r="R261" s="35">
        <v>0</v>
      </c>
      <c r="S261" s="35">
        <v>0</v>
      </c>
      <c r="T261" s="35">
        <v>0</v>
      </c>
      <c r="U261" s="35">
        <v>0</v>
      </c>
      <c r="V261" s="35">
        <v>0</v>
      </c>
      <c r="W261" s="35">
        <v>0</v>
      </c>
      <c r="X261" s="35">
        <v>0</v>
      </c>
      <c r="Y261" s="35">
        <v>0</v>
      </c>
      <c r="Z261" s="35">
        <v>0</v>
      </c>
      <c r="AA261" s="35">
        <v>0</v>
      </c>
      <c r="AB261" s="35">
        <v>0</v>
      </c>
      <c r="AC261" s="35">
        <v>0</v>
      </c>
      <c r="AD261" s="35">
        <v>0</v>
      </c>
      <c r="AE261" s="35">
        <v>0</v>
      </c>
      <c r="AF261" s="35">
        <v>0</v>
      </c>
      <c r="AG261" s="35">
        <v>0</v>
      </c>
      <c r="AH261" s="35">
        <v>0</v>
      </c>
      <c r="AI261" s="35">
        <v>0</v>
      </c>
      <c r="AJ261" s="35">
        <v>0</v>
      </c>
      <c r="AK261" s="35">
        <v>0</v>
      </c>
      <c r="AL261" s="35">
        <v>0</v>
      </c>
      <c r="AM261" s="35">
        <v>0</v>
      </c>
      <c r="AN261" s="35">
        <v>0</v>
      </c>
      <c r="AO261" s="35">
        <v>0</v>
      </c>
      <c r="AP261" s="35">
        <v>0</v>
      </c>
      <c r="AQ261" s="35">
        <v>0</v>
      </c>
      <c r="AR261" s="35">
        <v>0</v>
      </c>
      <c r="AS261" s="35">
        <v>0</v>
      </c>
      <c r="AT261" s="35">
        <v>4</v>
      </c>
      <c r="AU261" s="35">
        <v>63</v>
      </c>
      <c r="AV261" s="35">
        <v>367</v>
      </c>
      <c r="AW261" s="35">
        <v>5</v>
      </c>
      <c r="AX261" s="35">
        <v>5</v>
      </c>
      <c r="AY261" s="35">
        <v>23</v>
      </c>
      <c r="AZ261" s="35">
        <v>23</v>
      </c>
      <c r="BA261" s="35" t="s">
        <v>1715</v>
      </c>
      <c r="BB261" s="35" t="s">
        <v>1335</v>
      </c>
      <c r="BC261" s="67">
        <v>-7.5</v>
      </c>
      <c r="BD261" s="35">
        <v>0</v>
      </c>
      <c r="BE261" s="35">
        <v>-7.5</v>
      </c>
      <c r="BF261" s="35">
        <v>0</v>
      </c>
      <c r="BG261" s="35">
        <v>0</v>
      </c>
      <c r="BH261" s="35">
        <v>0</v>
      </c>
      <c r="BI261" s="35">
        <v>0</v>
      </c>
      <c r="BJ261" s="35">
        <v>0</v>
      </c>
      <c r="BK261" s="35">
        <v>0</v>
      </c>
      <c r="BL261" s="35">
        <v>0</v>
      </c>
      <c r="BM261" s="35">
        <v>2</v>
      </c>
      <c r="BN261" s="35">
        <v>0</v>
      </c>
      <c r="BO261" s="35">
        <v>4</v>
      </c>
      <c r="BP261" s="35">
        <v>1</v>
      </c>
      <c r="BQ261" s="35">
        <v>1</v>
      </c>
    </row>
    <row r="262" spans="1:69" x14ac:dyDescent="0.25">
      <c r="A262" s="35" t="s">
        <v>293</v>
      </c>
      <c r="B262" s="35" t="s">
        <v>1336</v>
      </c>
      <c r="C262" s="35">
        <v>97089260</v>
      </c>
      <c r="D262" s="35" t="s">
        <v>1268</v>
      </c>
      <c r="E262" s="35" t="s">
        <v>1270</v>
      </c>
      <c r="F262" s="35" t="s">
        <v>188</v>
      </c>
      <c r="G262" s="67">
        <v>500</v>
      </c>
      <c r="H262" s="67">
        <v>2</v>
      </c>
      <c r="I262" s="67">
        <v>502</v>
      </c>
      <c r="J262" s="35">
        <v>0</v>
      </c>
      <c r="K262" s="35">
        <v>0</v>
      </c>
      <c r="L262" s="35">
        <v>0</v>
      </c>
      <c r="M262" s="35">
        <v>0</v>
      </c>
      <c r="N262" s="35">
        <v>0</v>
      </c>
      <c r="O262" s="35">
        <v>0</v>
      </c>
      <c r="P262" s="35">
        <v>0</v>
      </c>
      <c r="Q262" s="35">
        <v>0</v>
      </c>
      <c r="R262" s="35">
        <v>3</v>
      </c>
      <c r="S262" s="35">
        <v>4</v>
      </c>
      <c r="T262" s="35">
        <v>7</v>
      </c>
      <c r="U262" s="35">
        <v>0.42857142857142855</v>
      </c>
      <c r="V262" s="35">
        <v>0</v>
      </c>
      <c r="W262" s="35">
        <v>0</v>
      </c>
      <c r="X262" s="35">
        <v>0</v>
      </c>
      <c r="Y262" s="35">
        <v>0</v>
      </c>
      <c r="Z262" s="35">
        <v>0</v>
      </c>
      <c r="AA262" s="35">
        <v>0</v>
      </c>
      <c r="AB262" s="35">
        <v>0</v>
      </c>
      <c r="AC262" s="35">
        <v>0</v>
      </c>
      <c r="AD262" s="35">
        <v>0</v>
      </c>
      <c r="AE262" s="35">
        <v>0</v>
      </c>
      <c r="AF262" s="35">
        <v>0</v>
      </c>
      <c r="AG262" s="35">
        <v>0</v>
      </c>
      <c r="AH262" s="35">
        <v>0</v>
      </c>
      <c r="AI262" s="35">
        <v>0</v>
      </c>
      <c r="AJ262" s="35">
        <v>0</v>
      </c>
      <c r="AK262" s="35">
        <v>0</v>
      </c>
      <c r="AL262" s="35">
        <v>0</v>
      </c>
      <c r="AM262" s="35">
        <v>0</v>
      </c>
      <c r="AN262" s="35">
        <v>0</v>
      </c>
      <c r="AO262" s="35">
        <v>0</v>
      </c>
      <c r="AP262" s="35">
        <v>2</v>
      </c>
      <c r="AQ262" s="35">
        <v>2</v>
      </c>
      <c r="AR262" s="35">
        <v>4</v>
      </c>
      <c r="AS262" s="35">
        <v>0.5</v>
      </c>
      <c r="AT262" s="35">
        <v>5</v>
      </c>
      <c r="AU262" s="35">
        <v>31</v>
      </c>
      <c r="AV262" s="35">
        <v>137</v>
      </c>
      <c r="AW262" s="35">
        <v>43</v>
      </c>
      <c r="AX262" s="35">
        <v>45</v>
      </c>
      <c r="AY262" s="35">
        <v>232</v>
      </c>
      <c r="AZ262" s="35">
        <v>245</v>
      </c>
      <c r="BA262" s="35" t="s">
        <v>1318</v>
      </c>
      <c r="BB262" s="35" t="s">
        <v>1337</v>
      </c>
      <c r="BC262" s="67">
        <v>2</v>
      </c>
      <c r="BD262" s="35">
        <v>0</v>
      </c>
      <c r="BE262" s="35">
        <v>0</v>
      </c>
      <c r="BF262" s="35">
        <v>1</v>
      </c>
      <c r="BG262" s="35">
        <v>0</v>
      </c>
      <c r="BH262" s="35">
        <v>0</v>
      </c>
      <c r="BI262" s="35">
        <v>0</v>
      </c>
      <c r="BJ262" s="35">
        <v>0</v>
      </c>
      <c r="BK262" s="35">
        <v>0</v>
      </c>
      <c r="BL262" s="35">
        <v>1</v>
      </c>
      <c r="BM262" s="35">
        <v>2</v>
      </c>
      <c r="BN262" s="35">
        <v>1</v>
      </c>
      <c r="BO262" s="35">
        <v>4</v>
      </c>
      <c r="BP262" s="35">
        <v>6</v>
      </c>
      <c r="BQ262" s="35">
        <v>0</v>
      </c>
    </row>
    <row r="263" spans="1:69" x14ac:dyDescent="0.25">
      <c r="A263" s="35" t="s">
        <v>293</v>
      </c>
      <c r="B263" s="35" t="s">
        <v>1716</v>
      </c>
      <c r="C263" s="35">
        <v>97093223</v>
      </c>
      <c r="D263" s="35" t="s">
        <v>1717</v>
      </c>
      <c r="E263" s="35" t="s">
        <v>890</v>
      </c>
      <c r="F263" s="35" t="s">
        <v>155</v>
      </c>
      <c r="G263" s="67">
        <v>500</v>
      </c>
      <c r="H263" s="67">
        <v>0</v>
      </c>
      <c r="I263" s="67">
        <v>500</v>
      </c>
      <c r="J263" s="35">
        <v>0</v>
      </c>
      <c r="K263" s="35">
        <v>0</v>
      </c>
      <c r="L263" s="35">
        <v>0</v>
      </c>
      <c r="M263" s="35">
        <v>0</v>
      </c>
      <c r="N263" s="35">
        <v>0</v>
      </c>
      <c r="O263" s="35">
        <v>0</v>
      </c>
      <c r="P263" s="35">
        <v>0</v>
      </c>
      <c r="Q263" s="35">
        <v>0</v>
      </c>
      <c r="R263" s="35">
        <v>0</v>
      </c>
      <c r="S263" s="35">
        <v>0</v>
      </c>
      <c r="T263" s="35">
        <v>0</v>
      </c>
      <c r="U263" s="35">
        <v>0</v>
      </c>
      <c r="V263" s="35">
        <v>0</v>
      </c>
      <c r="W263" s="35">
        <v>0</v>
      </c>
      <c r="X263" s="35">
        <v>0</v>
      </c>
      <c r="Y263" s="35">
        <v>0</v>
      </c>
      <c r="Z263" s="35">
        <v>0</v>
      </c>
      <c r="AA263" s="35">
        <v>0</v>
      </c>
      <c r="AB263" s="35">
        <v>0</v>
      </c>
      <c r="AC263" s="35">
        <v>0</v>
      </c>
      <c r="AD263" s="35">
        <v>0</v>
      </c>
      <c r="AE263" s="35">
        <v>0</v>
      </c>
      <c r="AF263" s="35">
        <v>0</v>
      </c>
      <c r="AG263" s="35">
        <v>0</v>
      </c>
      <c r="AH263" s="35">
        <v>0</v>
      </c>
      <c r="AI263" s="35">
        <v>0</v>
      </c>
      <c r="AJ263" s="35">
        <v>0</v>
      </c>
      <c r="AK263" s="35">
        <v>0</v>
      </c>
      <c r="AL263" s="35">
        <v>0</v>
      </c>
      <c r="AM263" s="35">
        <v>0</v>
      </c>
      <c r="AN263" s="35">
        <v>0</v>
      </c>
      <c r="AO263" s="35">
        <v>0</v>
      </c>
      <c r="AP263" s="35">
        <v>0</v>
      </c>
      <c r="AQ263" s="35">
        <v>0</v>
      </c>
      <c r="AR263" s="35">
        <v>0</v>
      </c>
      <c r="AS263" s="35">
        <v>0</v>
      </c>
      <c r="AT263" s="35">
        <v>0</v>
      </c>
      <c r="AU263" s="35">
        <v>16</v>
      </c>
      <c r="AV263" s="35">
        <v>156</v>
      </c>
      <c r="AW263" s="35">
        <v>21</v>
      </c>
      <c r="AX263" s="35">
        <v>25</v>
      </c>
      <c r="AY263" s="35">
        <v>232</v>
      </c>
      <c r="AZ263" s="35">
        <v>252</v>
      </c>
      <c r="BA263" s="35" t="s">
        <v>1039</v>
      </c>
      <c r="BB263" s="35" t="s">
        <v>1718</v>
      </c>
      <c r="BC263" s="67">
        <v>0</v>
      </c>
      <c r="BD263" s="35">
        <v>0</v>
      </c>
      <c r="BE263" s="35">
        <v>0</v>
      </c>
      <c r="BF263" s="35">
        <v>0</v>
      </c>
      <c r="BG263" s="35">
        <v>0</v>
      </c>
      <c r="BH263" s="35">
        <v>0</v>
      </c>
      <c r="BI263" s="35">
        <v>0</v>
      </c>
      <c r="BJ263" s="35">
        <v>0</v>
      </c>
      <c r="BK263" s="35">
        <v>0</v>
      </c>
      <c r="BL263" s="35">
        <v>0</v>
      </c>
      <c r="BM263" s="35">
        <v>0</v>
      </c>
      <c r="BN263" s="35">
        <v>0</v>
      </c>
      <c r="BO263" s="35">
        <v>0</v>
      </c>
      <c r="BP263" s="35">
        <v>0</v>
      </c>
      <c r="BQ263" s="35">
        <v>0</v>
      </c>
    </row>
    <row r="264" spans="1:69" x14ac:dyDescent="0.25">
      <c r="A264" s="35" t="s">
        <v>293</v>
      </c>
      <c r="B264" s="35" t="s">
        <v>198</v>
      </c>
      <c r="C264" s="35">
        <v>87446312</v>
      </c>
      <c r="D264" s="35" t="s">
        <v>197</v>
      </c>
      <c r="E264" s="35" t="s">
        <v>372</v>
      </c>
      <c r="F264" s="35" t="s">
        <v>188</v>
      </c>
      <c r="G264" s="67">
        <v>1171</v>
      </c>
      <c r="H264" s="67">
        <v>20.75</v>
      </c>
      <c r="I264" s="67">
        <v>1192</v>
      </c>
      <c r="J264" s="35">
        <v>2</v>
      </c>
      <c r="K264" s="35">
        <v>4</v>
      </c>
      <c r="L264" s="35">
        <v>6</v>
      </c>
      <c r="M264" s="35">
        <v>0.33333333333333331</v>
      </c>
      <c r="N264" s="35">
        <v>9</v>
      </c>
      <c r="O264" s="35">
        <v>0</v>
      </c>
      <c r="P264" s="35">
        <v>9</v>
      </c>
      <c r="Q264" s="35">
        <v>1</v>
      </c>
      <c r="R264" s="35">
        <v>0</v>
      </c>
      <c r="S264" s="35">
        <v>0</v>
      </c>
      <c r="T264" s="35">
        <v>0</v>
      </c>
      <c r="U264" s="35">
        <v>0</v>
      </c>
      <c r="V264" s="35">
        <v>0</v>
      </c>
      <c r="W264" s="35">
        <v>0</v>
      </c>
      <c r="X264" s="35">
        <v>0</v>
      </c>
      <c r="Y264" s="35">
        <v>0</v>
      </c>
      <c r="Z264" s="35">
        <v>0</v>
      </c>
      <c r="AA264" s="35">
        <v>0</v>
      </c>
      <c r="AB264" s="35">
        <v>0</v>
      </c>
      <c r="AC264" s="35">
        <v>0</v>
      </c>
      <c r="AD264" s="35">
        <v>0</v>
      </c>
      <c r="AE264" s="35">
        <v>0</v>
      </c>
      <c r="AF264" s="35">
        <v>0</v>
      </c>
      <c r="AG264" s="35">
        <v>0</v>
      </c>
      <c r="AH264" s="35">
        <v>0</v>
      </c>
      <c r="AI264" s="35">
        <v>0</v>
      </c>
      <c r="AJ264" s="35">
        <v>0</v>
      </c>
      <c r="AK264" s="35">
        <v>0</v>
      </c>
      <c r="AL264" s="35">
        <v>7</v>
      </c>
      <c r="AM264" s="35">
        <v>1</v>
      </c>
      <c r="AN264" s="35">
        <v>8</v>
      </c>
      <c r="AO264" s="35">
        <v>0.875</v>
      </c>
      <c r="AP264" s="35">
        <v>6</v>
      </c>
      <c r="AQ264" s="35">
        <v>3</v>
      </c>
      <c r="AR264" s="35">
        <v>9</v>
      </c>
      <c r="AS264" s="35">
        <v>0.66666666666666663</v>
      </c>
      <c r="AT264" s="35">
        <v>24</v>
      </c>
      <c r="AU264" s="35">
        <v>17</v>
      </c>
      <c r="AV264" s="35">
        <v>59</v>
      </c>
      <c r="AW264" s="35">
        <v>10</v>
      </c>
      <c r="AX264" s="35">
        <v>10</v>
      </c>
      <c r="AY264" s="35">
        <v>46</v>
      </c>
      <c r="AZ264" s="35">
        <v>45</v>
      </c>
      <c r="BA264" s="35" t="s">
        <v>630</v>
      </c>
      <c r="BB264" s="35" t="s">
        <v>522</v>
      </c>
      <c r="BC264" s="67">
        <v>20.75</v>
      </c>
      <c r="BD264" s="35">
        <v>-0.5</v>
      </c>
      <c r="BE264" s="35">
        <v>5</v>
      </c>
      <c r="BF264" s="35">
        <v>0</v>
      </c>
      <c r="BG264" s="35">
        <v>0</v>
      </c>
      <c r="BH264" s="35">
        <v>0</v>
      </c>
      <c r="BI264" s="35">
        <v>0</v>
      </c>
      <c r="BJ264" s="35">
        <v>0</v>
      </c>
      <c r="BK264" s="35">
        <v>28.75</v>
      </c>
      <c r="BL264" s="35">
        <v>-12.5</v>
      </c>
      <c r="BM264" s="35">
        <v>10</v>
      </c>
      <c r="BN264" s="35">
        <v>3</v>
      </c>
      <c r="BO264" s="35">
        <v>21</v>
      </c>
      <c r="BP264" s="35">
        <v>5</v>
      </c>
      <c r="BQ264" s="35">
        <v>3</v>
      </c>
    </row>
    <row r="265" spans="1:69" x14ac:dyDescent="0.25">
      <c r="A265" s="35" t="s">
        <v>293</v>
      </c>
      <c r="B265" s="35" t="s">
        <v>148</v>
      </c>
      <c r="C265" s="35">
        <v>87456585</v>
      </c>
      <c r="D265" s="35" t="s">
        <v>147</v>
      </c>
      <c r="E265" s="35" t="s">
        <v>301</v>
      </c>
      <c r="F265" s="35" t="s">
        <v>140</v>
      </c>
      <c r="G265" s="67">
        <v>1271</v>
      </c>
      <c r="H265" s="67">
        <v>0.75</v>
      </c>
      <c r="I265" s="67">
        <v>1272</v>
      </c>
      <c r="J265" s="35">
        <v>6</v>
      </c>
      <c r="K265" s="35">
        <v>2</v>
      </c>
      <c r="L265" s="35">
        <v>8</v>
      </c>
      <c r="M265" s="35">
        <v>0.75</v>
      </c>
      <c r="N265" s="35">
        <v>8</v>
      </c>
      <c r="O265" s="35">
        <v>1</v>
      </c>
      <c r="P265" s="35">
        <v>9</v>
      </c>
      <c r="Q265" s="35">
        <v>0.88888888888888884</v>
      </c>
      <c r="R265" s="35">
        <v>0</v>
      </c>
      <c r="S265" s="35">
        <v>0</v>
      </c>
      <c r="T265" s="35">
        <v>0</v>
      </c>
      <c r="U265" s="35">
        <v>0</v>
      </c>
      <c r="V265" s="35">
        <v>0</v>
      </c>
      <c r="W265" s="35">
        <v>0</v>
      </c>
      <c r="X265" s="35">
        <v>0</v>
      </c>
      <c r="Y265" s="35">
        <v>0</v>
      </c>
      <c r="Z265" s="35">
        <v>0</v>
      </c>
      <c r="AA265" s="35">
        <v>0</v>
      </c>
      <c r="AB265" s="35">
        <v>0</v>
      </c>
      <c r="AC265" s="35">
        <v>0</v>
      </c>
      <c r="AD265" s="35">
        <v>0</v>
      </c>
      <c r="AE265" s="35">
        <v>0</v>
      </c>
      <c r="AF265" s="35">
        <v>0</v>
      </c>
      <c r="AG265" s="35">
        <v>0</v>
      </c>
      <c r="AH265" s="35">
        <v>0</v>
      </c>
      <c r="AI265" s="35">
        <v>0</v>
      </c>
      <c r="AJ265" s="35">
        <v>0</v>
      </c>
      <c r="AK265" s="35">
        <v>0</v>
      </c>
      <c r="AL265" s="35">
        <v>1</v>
      </c>
      <c r="AM265" s="35">
        <v>1</v>
      </c>
      <c r="AN265" s="35">
        <v>2</v>
      </c>
      <c r="AO265" s="35">
        <v>0.5</v>
      </c>
      <c r="AP265" s="35">
        <v>9</v>
      </c>
      <c r="AQ265" s="35">
        <v>2</v>
      </c>
      <c r="AR265" s="35">
        <v>11</v>
      </c>
      <c r="AS265" s="35">
        <v>0.81818181818181823</v>
      </c>
      <c r="AT265" s="35">
        <v>24</v>
      </c>
      <c r="AU265" s="35">
        <v>14</v>
      </c>
      <c r="AV265" s="35">
        <v>151</v>
      </c>
      <c r="AW265" s="35">
        <v>6</v>
      </c>
      <c r="AX265" s="35">
        <v>6</v>
      </c>
      <c r="AY265" s="35">
        <v>29</v>
      </c>
      <c r="AZ265" s="35">
        <v>30</v>
      </c>
      <c r="BA265" s="35" t="s">
        <v>903</v>
      </c>
      <c r="BB265" s="35" t="s">
        <v>465</v>
      </c>
      <c r="BC265" s="67">
        <v>0.75</v>
      </c>
      <c r="BD265" s="35">
        <v>-12.5</v>
      </c>
      <c r="BE265" s="35">
        <v>12.5</v>
      </c>
      <c r="BF265" s="35">
        <v>0</v>
      </c>
      <c r="BG265" s="35">
        <v>0</v>
      </c>
      <c r="BH265" s="35">
        <v>0</v>
      </c>
      <c r="BI265" s="35">
        <v>0</v>
      </c>
      <c r="BJ265" s="35">
        <v>0</v>
      </c>
      <c r="BK265" s="35">
        <v>1.25</v>
      </c>
      <c r="BL265" s="35">
        <v>-0.5</v>
      </c>
      <c r="BM265" s="35">
        <v>12</v>
      </c>
      <c r="BN265" s="35">
        <v>0</v>
      </c>
      <c r="BO265" s="35">
        <v>24</v>
      </c>
      <c r="BP265" s="35">
        <v>4</v>
      </c>
      <c r="BQ265" s="35">
        <v>2</v>
      </c>
    </row>
    <row r="266" spans="1:69" x14ac:dyDescent="0.25">
      <c r="A266" s="35" t="s">
        <v>293</v>
      </c>
      <c r="B266" s="35" t="s">
        <v>172</v>
      </c>
      <c r="C266" s="35">
        <v>87425027</v>
      </c>
      <c r="D266" s="35" t="s">
        <v>171</v>
      </c>
      <c r="E266" s="35" t="s">
        <v>365</v>
      </c>
      <c r="F266" s="35" t="s">
        <v>155</v>
      </c>
      <c r="G266" s="67">
        <v>844</v>
      </c>
      <c r="H266" s="67">
        <v>2.625</v>
      </c>
      <c r="I266" s="67">
        <v>847</v>
      </c>
      <c r="J266" s="35">
        <v>3</v>
      </c>
      <c r="K266" s="35">
        <v>3</v>
      </c>
      <c r="L266" s="35">
        <v>6</v>
      </c>
      <c r="M266" s="35">
        <v>0.5</v>
      </c>
      <c r="N266" s="35">
        <v>0</v>
      </c>
      <c r="O266" s="35">
        <v>9</v>
      </c>
      <c r="P266" s="35">
        <v>9</v>
      </c>
      <c r="Q266" s="35">
        <v>0</v>
      </c>
      <c r="R266" s="35">
        <v>0</v>
      </c>
      <c r="S266" s="35">
        <v>0</v>
      </c>
      <c r="T266" s="35">
        <v>0</v>
      </c>
      <c r="U266" s="35">
        <v>0</v>
      </c>
      <c r="V266" s="35">
        <v>3</v>
      </c>
      <c r="W266" s="35">
        <v>1</v>
      </c>
      <c r="X266" s="35">
        <v>4</v>
      </c>
      <c r="Y266" s="35">
        <v>0.75</v>
      </c>
      <c r="Z266" s="35">
        <v>0</v>
      </c>
      <c r="AA266" s="35">
        <v>0</v>
      </c>
      <c r="AB266" s="35">
        <v>0</v>
      </c>
      <c r="AC266" s="35">
        <v>0</v>
      </c>
      <c r="AD266" s="35">
        <v>0</v>
      </c>
      <c r="AE266" s="35">
        <v>0</v>
      </c>
      <c r="AF266" s="35">
        <v>0</v>
      </c>
      <c r="AG266" s="35">
        <v>0</v>
      </c>
      <c r="AH266" s="35">
        <v>0</v>
      </c>
      <c r="AI266" s="35">
        <v>0</v>
      </c>
      <c r="AJ266" s="35">
        <v>0</v>
      </c>
      <c r="AK266" s="35">
        <v>0</v>
      </c>
      <c r="AL266" s="35">
        <v>0</v>
      </c>
      <c r="AM266" s="35">
        <v>0</v>
      </c>
      <c r="AN266" s="35">
        <v>0</v>
      </c>
      <c r="AO266" s="35">
        <v>0</v>
      </c>
      <c r="AP266" s="35">
        <v>0</v>
      </c>
      <c r="AQ266" s="35">
        <v>0</v>
      </c>
      <c r="AR266" s="35">
        <v>0</v>
      </c>
      <c r="AS266" s="35">
        <v>0</v>
      </c>
      <c r="AT266" s="35">
        <v>6</v>
      </c>
      <c r="AU266" s="35">
        <v>13</v>
      </c>
      <c r="AV266" s="35">
        <v>135</v>
      </c>
      <c r="AW266" s="35">
        <v>5</v>
      </c>
      <c r="AX266" s="35">
        <v>5</v>
      </c>
      <c r="AY266" s="35">
        <v>111</v>
      </c>
      <c r="AZ266" s="35">
        <v>111</v>
      </c>
      <c r="BA266" s="35" t="s">
        <v>902</v>
      </c>
      <c r="BB266" s="35" t="s">
        <v>494</v>
      </c>
      <c r="BC266" s="67">
        <v>2.625</v>
      </c>
      <c r="BD266" s="35">
        <v>24</v>
      </c>
      <c r="BE266" s="35">
        <v>-12</v>
      </c>
      <c r="BF266" s="35">
        <v>0</v>
      </c>
      <c r="BG266" s="35">
        <v>-9.375</v>
      </c>
      <c r="BH266" s="35">
        <v>0</v>
      </c>
      <c r="BI266" s="35">
        <v>0</v>
      </c>
      <c r="BJ266" s="35">
        <v>0</v>
      </c>
      <c r="BK266" s="35">
        <v>0</v>
      </c>
      <c r="BL266" s="35">
        <v>0</v>
      </c>
      <c r="BM266" s="35">
        <v>3</v>
      </c>
      <c r="BN266" s="35">
        <v>2</v>
      </c>
      <c r="BO266" s="35">
        <v>4</v>
      </c>
      <c r="BP266" s="35">
        <v>11</v>
      </c>
      <c r="BQ266" s="35">
        <v>2</v>
      </c>
    </row>
    <row r="267" spans="1:69" x14ac:dyDescent="0.25">
      <c r="A267" s="35" t="s">
        <v>293</v>
      </c>
      <c r="B267" s="35" t="s">
        <v>1719</v>
      </c>
      <c r="C267" s="35">
        <v>97094361</v>
      </c>
      <c r="D267" s="35" t="s">
        <v>1720</v>
      </c>
      <c r="E267" s="35" t="s">
        <v>672</v>
      </c>
      <c r="F267" s="35" t="s">
        <v>188</v>
      </c>
      <c r="G267" s="67">
        <v>500</v>
      </c>
      <c r="H267" s="67">
        <v>0</v>
      </c>
      <c r="I267" s="67">
        <v>500</v>
      </c>
      <c r="J267" s="35">
        <v>1</v>
      </c>
      <c r="K267" s="35">
        <v>3</v>
      </c>
      <c r="L267" s="35">
        <v>4</v>
      </c>
      <c r="M267" s="35">
        <v>0.25</v>
      </c>
      <c r="N267" s="35">
        <v>0</v>
      </c>
      <c r="O267" s="35">
        <v>0</v>
      </c>
      <c r="P267" s="35">
        <v>0</v>
      </c>
      <c r="Q267" s="35">
        <v>0</v>
      </c>
      <c r="R267" s="35">
        <v>0</v>
      </c>
      <c r="S267" s="35">
        <v>0</v>
      </c>
      <c r="T267" s="35">
        <v>0</v>
      </c>
      <c r="U267" s="35">
        <v>0</v>
      </c>
      <c r="V267" s="35">
        <v>0</v>
      </c>
      <c r="W267" s="35">
        <v>0</v>
      </c>
      <c r="X267" s="35">
        <v>0</v>
      </c>
      <c r="Y267" s="35">
        <v>0</v>
      </c>
      <c r="Z267" s="35">
        <v>0</v>
      </c>
      <c r="AA267" s="35">
        <v>0</v>
      </c>
      <c r="AB267" s="35">
        <v>0</v>
      </c>
      <c r="AC267" s="35">
        <v>0</v>
      </c>
      <c r="AD267" s="35">
        <v>0</v>
      </c>
      <c r="AE267" s="35">
        <v>0</v>
      </c>
      <c r="AF267" s="35">
        <v>0</v>
      </c>
      <c r="AG267" s="35">
        <v>0</v>
      </c>
      <c r="AH267" s="35">
        <v>0</v>
      </c>
      <c r="AI267" s="35">
        <v>0</v>
      </c>
      <c r="AJ267" s="35">
        <v>0</v>
      </c>
      <c r="AK267" s="35">
        <v>0</v>
      </c>
      <c r="AL267" s="35">
        <v>0</v>
      </c>
      <c r="AM267" s="35">
        <v>0</v>
      </c>
      <c r="AN267" s="35">
        <v>0</v>
      </c>
      <c r="AO267" s="35">
        <v>0</v>
      </c>
      <c r="AP267" s="35">
        <v>0</v>
      </c>
      <c r="AQ267" s="35">
        <v>0</v>
      </c>
      <c r="AR267" s="35">
        <v>0</v>
      </c>
      <c r="AS267" s="35">
        <v>0</v>
      </c>
      <c r="AT267" s="35">
        <v>1</v>
      </c>
      <c r="AU267" s="35">
        <v>35</v>
      </c>
      <c r="AV267" s="35">
        <v>156</v>
      </c>
      <c r="AW267" s="35">
        <v>43</v>
      </c>
      <c r="AX267" s="35">
        <v>47</v>
      </c>
      <c r="AY267" s="35">
        <v>232</v>
      </c>
      <c r="AZ267" s="35">
        <v>252</v>
      </c>
      <c r="BA267" s="35" t="s">
        <v>1366</v>
      </c>
      <c r="BB267" s="35" t="s">
        <v>1721</v>
      </c>
      <c r="BC267" s="67">
        <v>0</v>
      </c>
      <c r="BD267" s="35">
        <v>0</v>
      </c>
      <c r="BE267" s="35">
        <v>0</v>
      </c>
      <c r="BF267" s="35">
        <v>0</v>
      </c>
      <c r="BG267" s="35">
        <v>0</v>
      </c>
      <c r="BH267" s="35">
        <v>0</v>
      </c>
      <c r="BI267" s="35">
        <v>0</v>
      </c>
      <c r="BJ267" s="35">
        <v>0</v>
      </c>
      <c r="BK267" s="35">
        <v>0</v>
      </c>
      <c r="BL267" s="35">
        <v>0</v>
      </c>
      <c r="BM267" s="35">
        <v>1</v>
      </c>
      <c r="BN267" s="35">
        <v>1</v>
      </c>
      <c r="BO267" s="35">
        <v>0</v>
      </c>
      <c r="BP267" s="35">
        <v>3</v>
      </c>
      <c r="BQ267" s="35">
        <v>0</v>
      </c>
    </row>
    <row r="268" spans="1:69" x14ac:dyDescent="0.25">
      <c r="A268" s="35" t="s">
        <v>293</v>
      </c>
      <c r="B268" s="35" t="s">
        <v>1722</v>
      </c>
      <c r="C268" s="35">
        <v>87463609</v>
      </c>
      <c r="D268" s="35" t="s">
        <v>1723</v>
      </c>
      <c r="E268" s="35" t="s">
        <v>1084</v>
      </c>
      <c r="F268" s="35" t="s">
        <v>188</v>
      </c>
      <c r="G268" s="67">
        <v>500</v>
      </c>
      <c r="H268" s="67">
        <v>-13</v>
      </c>
      <c r="I268" s="67">
        <v>487</v>
      </c>
      <c r="J268" s="35">
        <v>0</v>
      </c>
      <c r="K268" s="35">
        <v>0</v>
      </c>
      <c r="L268" s="35">
        <v>0</v>
      </c>
      <c r="M268" s="35">
        <v>0</v>
      </c>
      <c r="N268" s="35">
        <v>0</v>
      </c>
      <c r="O268" s="35">
        <v>0</v>
      </c>
      <c r="P268" s="35">
        <v>0</v>
      </c>
      <c r="Q268" s="35">
        <v>0</v>
      </c>
      <c r="R268" s="35">
        <v>0</v>
      </c>
      <c r="S268" s="35">
        <v>4</v>
      </c>
      <c r="T268" s="35">
        <v>4</v>
      </c>
      <c r="U268" s="35">
        <v>0</v>
      </c>
      <c r="V268" s="35">
        <v>0</v>
      </c>
      <c r="W268" s="35">
        <v>0</v>
      </c>
      <c r="X268" s="35">
        <v>0</v>
      </c>
      <c r="Y268" s="35">
        <v>0</v>
      </c>
      <c r="Z268" s="35">
        <v>0</v>
      </c>
      <c r="AA268" s="35">
        <v>0</v>
      </c>
      <c r="AB268" s="35">
        <v>0</v>
      </c>
      <c r="AC268" s="35">
        <v>0</v>
      </c>
      <c r="AD268" s="35">
        <v>0</v>
      </c>
      <c r="AE268" s="35">
        <v>0</v>
      </c>
      <c r="AF268" s="35">
        <v>0</v>
      </c>
      <c r="AG268" s="35">
        <v>0</v>
      </c>
      <c r="AH268" s="35">
        <v>0</v>
      </c>
      <c r="AI268" s="35">
        <v>0</v>
      </c>
      <c r="AJ268" s="35">
        <v>0</v>
      </c>
      <c r="AK268" s="35">
        <v>0</v>
      </c>
      <c r="AL268" s="35">
        <v>0</v>
      </c>
      <c r="AM268" s="35">
        <v>0</v>
      </c>
      <c r="AN268" s="35">
        <v>0</v>
      </c>
      <c r="AO268" s="35">
        <v>0</v>
      </c>
      <c r="AP268" s="35">
        <v>0</v>
      </c>
      <c r="AQ268" s="35">
        <v>0</v>
      </c>
      <c r="AR268" s="35">
        <v>0</v>
      </c>
      <c r="AS268" s="35">
        <v>0</v>
      </c>
      <c r="AT268" s="35">
        <v>0</v>
      </c>
      <c r="AU268" s="35">
        <v>70</v>
      </c>
      <c r="AV268" s="35">
        <v>390</v>
      </c>
      <c r="AW268" s="35">
        <v>43</v>
      </c>
      <c r="AX268" s="35">
        <v>74</v>
      </c>
      <c r="AY268" s="35">
        <v>232</v>
      </c>
      <c r="AZ268" s="35">
        <v>252</v>
      </c>
      <c r="BA268" s="35" t="s">
        <v>1144</v>
      </c>
      <c r="BB268" s="35" t="s">
        <v>1724</v>
      </c>
      <c r="BC268" s="67">
        <v>-13</v>
      </c>
      <c r="BD268" s="35">
        <v>0</v>
      </c>
      <c r="BE268" s="35">
        <v>0</v>
      </c>
      <c r="BF268" s="35">
        <v>-13</v>
      </c>
      <c r="BG268" s="35">
        <v>0</v>
      </c>
      <c r="BH268" s="35">
        <v>0</v>
      </c>
      <c r="BI268" s="35">
        <v>0</v>
      </c>
      <c r="BJ268" s="35">
        <v>0</v>
      </c>
      <c r="BK268" s="35">
        <v>0</v>
      </c>
      <c r="BL268" s="35">
        <v>0</v>
      </c>
      <c r="BM268" s="35">
        <v>0</v>
      </c>
      <c r="BN268" s="35">
        <v>0</v>
      </c>
      <c r="BO268" s="35">
        <v>0</v>
      </c>
      <c r="BP268" s="35">
        <v>4</v>
      </c>
      <c r="BQ268" s="35">
        <v>0</v>
      </c>
    </row>
    <row r="269" spans="1:69" x14ac:dyDescent="0.25">
      <c r="A269" s="35" t="s">
        <v>293</v>
      </c>
      <c r="B269" s="35" t="s">
        <v>92</v>
      </c>
      <c r="C269" s="35">
        <v>55338279</v>
      </c>
      <c r="D269" s="35" t="s">
        <v>91</v>
      </c>
      <c r="E269" s="35" t="s">
        <v>784</v>
      </c>
      <c r="F269" s="35" t="s">
        <v>72</v>
      </c>
      <c r="G269" s="67">
        <v>1096</v>
      </c>
      <c r="H269" s="67">
        <v>-11</v>
      </c>
      <c r="I269" s="67">
        <v>1085</v>
      </c>
      <c r="J269" s="35">
        <v>6</v>
      </c>
      <c r="K269" s="35">
        <v>0</v>
      </c>
      <c r="L269" s="35">
        <v>6</v>
      </c>
      <c r="M269" s="35">
        <v>1</v>
      </c>
      <c r="N269" s="35">
        <v>3</v>
      </c>
      <c r="O269" s="35">
        <v>3</v>
      </c>
      <c r="P269" s="35">
        <v>6</v>
      </c>
      <c r="Q269" s="35">
        <v>0.5</v>
      </c>
      <c r="R269" s="35">
        <v>0</v>
      </c>
      <c r="S269" s="35">
        <v>0</v>
      </c>
      <c r="T269" s="35">
        <v>0</v>
      </c>
      <c r="U269" s="35">
        <v>0</v>
      </c>
      <c r="V269" s="35">
        <v>0</v>
      </c>
      <c r="W269" s="35">
        <v>0</v>
      </c>
      <c r="X269" s="35">
        <v>0</v>
      </c>
      <c r="Y269" s="35">
        <v>0</v>
      </c>
      <c r="Z269" s="35">
        <v>0</v>
      </c>
      <c r="AA269" s="35">
        <v>0</v>
      </c>
      <c r="AB269" s="35">
        <v>0</v>
      </c>
      <c r="AC269" s="35">
        <v>0</v>
      </c>
      <c r="AD269" s="35">
        <v>0</v>
      </c>
      <c r="AE269" s="35">
        <v>0</v>
      </c>
      <c r="AF269" s="35">
        <v>0</v>
      </c>
      <c r="AG269" s="35">
        <v>0</v>
      </c>
      <c r="AH269" s="35">
        <v>0</v>
      </c>
      <c r="AI269" s="35">
        <v>0</v>
      </c>
      <c r="AJ269" s="35">
        <v>0</v>
      </c>
      <c r="AK269" s="35">
        <v>0</v>
      </c>
      <c r="AL269" s="35">
        <v>5</v>
      </c>
      <c r="AM269" s="35">
        <v>3</v>
      </c>
      <c r="AN269" s="35">
        <v>8</v>
      </c>
      <c r="AO269" s="35">
        <v>0.625</v>
      </c>
      <c r="AP269" s="35">
        <v>0</v>
      </c>
      <c r="AQ269" s="35">
        <v>0</v>
      </c>
      <c r="AR269" s="35">
        <v>0</v>
      </c>
      <c r="AS269" s="35">
        <v>0</v>
      </c>
      <c r="AT269" s="35">
        <v>14</v>
      </c>
      <c r="AU269" s="35">
        <v>16</v>
      </c>
      <c r="AV269" s="35">
        <v>382</v>
      </c>
      <c r="AW269" s="35">
        <v>10</v>
      </c>
      <c r="AX269" s="35">
        <v>10</v>
      </c>
      <c r="AY269" s="35">
        <v>58</v>
      </c>
      <c r="AZ269" s="35">
        <v>61</v>
      </c>
      <c r="BA269" s="35" t="s">
        <v>1725</v>
      </c>
      <c r="BB269" s="35" t="s">
        <v>421</v>
      </c>
      <c r="BC269" s="67">
        <v>-11</v>
      </c>
      <c r="BD269" s="35">
        <v>8.5</v>
      </c>
      <c r="BE269" s="35">
        <v>-12</v>
      </c>
      <c r="BF269" s="35">
        <v>0</v>
      </c>
      <c r="BG269" s="35">
        <v>0</v>
      </c>
      <c r="BH269" s="35">
        <v>0</v>
      </c>
      <c r="BI269" s="35">
        <v>0</v>
      </c>
      <c r="BJ269" s="35">
        <v>0</v>
      </c>
      <c r="BK269" s="35">
        <v>-7.5</v>
      </c>
      <c r="BL269" s="35">
        <v>0</v>
      </c>
      <c r="BM269" s="35">
        <v>6</v>
      </c>
      <c r="BN269" s="35">
        <v>0</v>
      </c>
      <c r="BO269" s="35">
        <v>14</v>
      </c>
      <c r="BP269" s="35">
        <v>2</v>
      </c>
      <c r="BQ269" s="35">
        <v>4</v>
      </c>
    </row>
    <row r="270" spans="1:69" x14ac:dyDescent="0.25">
      <c r="A270" s="35" t="s">
        <v>293</v>
      </c>
      <c r="B270" s="35" t="s">
        <v>1111</v>
      </c>
      <c r="C270" s="35">
        <v>87452625</v>
      </c>
      <c r="D270" s="35" t="s">
        <v>1112</v>
      </c>
      <c r="E270" s="35" t="s">
        <v>354</v>
      </c>
      <c r="F270" s="35" t="s">
        <v>72</v>
      </c>
      <c r="G270" s="67">
        <v>500</v>
      </c>
      <c r="H270" s="67">
        <v>0</v>
      </c>
      <c r="I270" s="67">
        <v>500</v>
      </c>
      <c r="J270" s="35">
        <v>0</v>
      </c>
      <c r="K270" s="35">
        <v>0</v>
      </c>
      <c r="L270" s="35">
        <v>0</v>
      </c>
      <c r="M270" s="35">
        <v>0</v>
      </c>
      <c r="N270" s="35">
        <v>0</v>
      </c>
      <c r="O270" s="35">
        <v>0</v>
      </c>
      <c r="P270" s="35">
        <v>0</v>
      </c>
      <c r="Q270" s="35">
        <v>0</v>
      </c>
      <c r="R270" s="35">
        <v>0</v>
      </c>
      <c r="S270" s="35">
        <v>0</v>
      </c>
      <c r="T270" s="35">
        <v>0</v>
      </c>
      <c r="U270" s="35">
        <v>0</v>
      </c>
      <c r="V270" s="35">
        <v>0</v>
      </c>
      <c r="W270" s="35">
        <v>0</v>
      </c>
      <c r="X270" s="35">
        <v>0</v>
      </c>
      <c r="Y270" s="35">
        <v>0</v>
      </c>
      <c r="Z270" s="35">
        <v>0</v>
      </c>
      <c r="AA270" s="35">
        <v>0</v>
      </c>
      <c r="AB270" s="35">
        <v>0</v>
      </c>
      <c r="AC270" s="35">
        <v>0</v>
      </c>
      <c r="AD270" s="35">
        <v>0</v>
      </c>
      <c r="AE270" s="35">
        <v>0</v>
      </c>
      <c r="AF270" s="35">
        <v>0</v>
      </c>
      <c r="AG270" s="35">
        <v>0</v>
      </c>
      <c r="AH270" s="35">
        <v>0</v>
      </c>
      <c r="AI270" s="35">
        <v>0</v>
      </c>
      <c r="AJ270" s="35">
        <v>0</v>
      </c>
      <c r="AK270" s="35">
        <v>0</v>
      </c>
      <c r="AL270" s="35">
        <v>0</v>
      </c>
      <c r="AM270" s="35">
        <v>0</v>
      </c>
      <c r="AN270" s="35">
        <v>0</v>
      </c>
      <c r="AO270" s="35">
        <v>0</v>
      </c>
      <c r="AP270" s="35">
        <v>0</v>
      </c>
      <c r="AQ270" s="35">
        <v>0</v>
      </c>
      <c r="AR270" s="35">
        <v>0</v>
      </c>
      <c r="AS270" s="35">
        <v>0</v>
      </c>
      <c r="AT270" s="35">
        <v>0</v>
      </c>
      <c r="AU270" s="35">
        <v>11</v>
      </c>
      <c r="AV270" s="35">
        <v>156</v>
      </c>
      <c r="AW270" s="35">
        <v>19</v>
      </c>
      <c r="AX270" s="35">
        <v>19</v>
      </c>
      <c r="AY270" s="35">
        <v>232</v>
      </c>
      <c r="AZ270" s="35">
        <v>252</v>
      </c>
      <c r="BA270" s="35" t="s">
        <v>1413</v>
      </c>
      <c r="BB270" s="35" t="s">
        <v>1113</v>
      </c>
      <c r="BC270" s="67">
        <v>0</v>
      </c>
      <c r="BD270" s="35">
        <v>0</v>
      </c>
      <c r="BE270" s="35">
        <v>0</v>
      </c>
      <c r="BF270" s="35">
        <v>0</v>
      </c>
      <c r="BG270" s="35">
        <v>0</v>
      </c>
      <c r="BH270" s="35">
        <v>0</v>
      </c>
      <c r="BI270" s="35">
        <v>0</v>
      </c>
      <c r="BJ270" s="35">
        <v>0</v>
      </c>
      <c r="BK270" s="35">
        <v>0</v>
      </c>
      <c r="BL270" s="35">
        <v>0</v>
      </c>
      <c r="BM270" s="35">
        <v>0</v>
      </c>
      <c r="BN270" s="35">
        <v>0</v>
      </c>
      <c r="BO270" s="35">
        <v>0</v>
      </c>
      <c r="BP270" s="35">
        <v>0</v>
      </c>
      <c r="BQ270" s="35">
        <v>0</v>
      </c>
    </row>
    <row r="271" spans="1:69" x14ac:dyDescent="0.25">
      <c r="A271" s="35" t="s">
        <v>293</v>
      </c>
      <c r="B271" s="35" t="s">
        <v>1114</v>
      </c>
      <c r="C271" s="35">
        <v>97082456</v>
      </c>
      <c r="D271" s="35" t="s">
        <v>1115</v>
      </c>
      <c r="E271" s="35" t="s">
        <v>628</v>
      </c>
      <c r="F271" s="35" t="s">
        <v>103</v>
      </c>
      <c r="G271" s="67">
        <v>523</v>
      </c>
      <c r="H271" s="67">
        <v>-22.375</v>
      </c>
      <c r="I271" s="67">
        <v>501</v>
      </c>
      <c r="J271" s="35">
        <v>0</v>
      </c>
      <c r="K271" s="35">
        <v>0</v>
      </c>
      <c r="L271" s="35">
        <v>0</v>
      </c>
      <c r="M271" s="35">
        <v>0</v>
      </c>
      <c r="N271" s="35">
        <v>0</v>
      </c>
      <c r="O271" s="35">
        <v>0</v>
      </c>
      <c r="P271" s="35">
        <v>0</v>
      </c>
      <c r="Q271" s="35">
        <v>0</v>
      </c>
      <c r="R271" s="35">
        <v>3</v>
      </c>
      <c r="S271" s="35">
        <v>7</v>
      </c>
      <c r="T271" s="35">
        <v>10</v>
      </c>
      <c r="U271" s="35">
        <v>0.3</v>
      </c>
      <c r="V271" s="35">
        <v>0</v>
      </c>
      <c r="W271" s="35">
        <v>0</v>
      </c>
      <c r="X271" s="35">
        <v>0</v>
      </c>
      <c r="Y271" s="35">
        <v>0</v>
      </c>
      <c r="Z271" s="35">
        <v>0</v>
      </c>
      <c r="AA271" s="35">
        <v>0</v>
      </c>
      <c r="AB271" s="35">
        <v>0</v>
      </c>
      <c r="AC271" s="35">
        <v>0</v>
      </c>
      <c r="AD271" s="35">
        <v>0</v>
      </c>
      <c r="AE271" s="35">
        <v>0</v>
      </c>
      <c r="AF271" s="35">
        <v>0</v>
      </c>
      <c r="AG271" s="35">
        <v>0</v>
      </c>
      <c r="AH271" s="35">
        <v>0</v>
      </c>
      <c r="AI271" s="35">
        <v>0</v>
      </c>
      <c r="AJ271" s="35">
        <v>0</v>
      </c>
      <c r="AK271" s="35">
        <v>0</v>
      </c>
      <c r="AL271" s="35">
        <v>1</v>
      </c>
      <c r="AM271" s="35">
        <v>5</v>
      </c>
      <c r="AN271" s="35">
        <v>6</v>
      </c>
      <c r="AO271" s="35">
        <v>0.16666666666666666</v>
      </c>
      <c r="AP271" s="35">
        <v>0</v>
      </c>
      <c r="AQ271" s="35">
        <v>0</v>
      </c>
      <c r="AR271" s="35">
        <v>0</v>
      </c>
      <c r="AS271" s="35">
        <v>0</v>
      </c>
      <c r="AT271" s="35">
        <v>4</v>
      </c>
      <c r="AU271" s="35">
        <v>45</v>
      </c>
      <c r="AV271" s="35">
        <v>422</v>
      </c>
      <c r="AW271" s="35">
        <v>13</v>
      </c>
      <c r="AX271" s="35">
        <v>20</v>
      </c>
      <c r="AY271" s="35">
        <v>219</v>
      </c>
      <c r="AZ271" s="35">
        <v>248</v>
      </c>
      <c r="BA271" s="35" t="s">
        <v>1726</v>
      </c>
      <c r="BB271" s="35" t="s">
        <v>1116</v>
      </c>
      <c r="BC271" s="67">
        <v>-22.375</v>
      </c>
      <c r="BD271" s="35">
        <v>0</v>
      </c>
      <c r="BE271" s="35">
        <v>0</v>
      </c>
      <c r="BF271" s="35">
        <v>-13</v>
      </c>
      <c r="BG271" s="35">
        <v>0</v>
      </c>
      <c r="BH271" s="35">
        <v>0</v>
      </c>
      <c r="BI271" s="35">
        <v>0</v>
      </c>
      <c r="BJ271" s="35">
        <v>0</v>
      </c>
      <c r="BK271" s="35">
        <v>-9.375</v>
      </c>
      <c r="BL271" s="35">
        <v>0</v>
      </c>
      <c r="BM271" s="35">
        <v>2</v>
      </c>
      <c r="BN271" s="35">
        <v>0</v>
      </c>
      <c r="BO271" s="35">
        <v>4</v>
      </c>
      <c r="BP271" s="35">
        <v>8</v>
      </c>
      <c r="BQ271" s="35">
        <v>4</v>
      </c>
    </row>
    <row r="272" spans="1:69" x14ac:dyDescent="0.25">
      <c r="A272" s="35" t="s">
        <v>293</v>
      </c>
      <c r="B272" s="35" t="s">
        <v>1727</v>
      </c>
      <c r="C272" s="35">
        <v>97081471</v>
      </c>
      <c r="D272" s="35" t="s">
        <v>1728</v>
      </c>
      <c r="E272" s="35" t="s">
        <v>1729</v>
      </c>
      <c r="F272" s="35" t="s">
        <v>1418</v>
      </c>
      <c r="G272" s="67">
        <v>500</v>
      </c>
      <c r="H272" s="67">
        <v>0</v>
      </c>
      <c r="I272" s="67">
        <v>500</v>
      </c>
      <c r="J272" s="35">
        <v>0</v>
      </c>
      <c r="K272" s="35">
        <v>0</v>
      </c>
      <c r="L272" s="35">
        <v>0</v>
      </c>
      <c r="M272" s="35">
        <v>0</v>
      </c>
      <c r="N272" s="35">
        <v>0</v>
      </c>
      <c r="O272" s="35">
        <v>0</v>
      </c>
      <c r="P272" s="35">
        <v>0</v>
      </c>
      <c r="Q272" s="35">
        <v>0</v>
      </c>
      <c r="R272" s="35">
        <v>0</v>
      </c>
      <c r="S272" s="35">
        <v>0</v>
      </c>
      <c r="T272" s="35">
        <v>0</v>
      </c>
      <c r="U272" s="35">
        <v>0</v>
      </c>
      <c r="V272" s="35">
        <v>0</v>
      </c>
      <c r="W272" s="35">
        <v>0</v>
      </c>
      <c r="X272" s="35">
        <v>0</v>
      </c>
      <c r="Y272" s="35">
        <v>0</v>
      </c>
      <c r="Z272" s="35">
        <v>0</v>
      </c>
      <c r="AA272" s="35">
        <v>0</v>
      </c>
      <c r="AB272" s="35">
        <v>0</v>
      </c>
      <c r="AC272" s="35">
        <v>0</v>
      </c>
      <c r="AD272" s="35">
        <v>0</v>
      </c>
      <c r="AE272" s="35">
        <v>0</v>
      </c>
      <c r="AF272" s="35">
        <v>0</v>
      </c>
      <c r="AG272" s="35">
        <v>0</v>
      </c>
      <c r="AH272" s="35">
        <v>0</v>
      </c>
      <c r="AI272" s="35">
        <v>0</v>
      </c>
      <c r="AJ272" s="35">
        <v>0</v>
      </c>
      <c r="AK272" s="35">
        <v>0</v>
      </c>
      <c r="AL272" s="35">
        <v>0</v>
      </c>
      <c r="AM272" s="35">
        <v>0</v>
      </c>
      <c r="AN272" s="35">
        <v>0</v>
      </c>
      <c r="AO272" s="35">
        <v>0</v>
      </c>
      <c r="AP272" s="35">
        <v>0</v>
      </c>
      <c r="AQ272" s="35">
        <v>0</v>
      </c>
      <c r="AR272" s="35">
        <v>0</v>
      </c>
      <c r="AS272" s="35">
        <v>0</v>
      </c>
      <c r="AT272" s="35">
        <v>0</v>
      </c>
      <c r="AU272" s="35">
        <v>1</v>
      </c>
      <c r="AV272" s="35">
        <v>156</v>
      </c>
      <c r="AW272" s="35">
        <v>2</v>
      </c>
      <c r="AX272" s="35">
        <v>2</v>
      </c>
      <c r="AY272" s="35">
        <v>232</v>
      </c>
      <c r="AZ272" s="35">
        <v>252</v>
      </c>
      <c r="BA272" s="35" t="s">
        <v>1419</v>
      </c>
      <c r="BB272" s="35" t="s">
        <v>1730</v>
      </c>
      <c r="BC272" s="67">
        <v>0</v>
      </c>
      <c r="BD272" s="35">
        <v>0</v>
      </c>
      <c r="BE272" s="35">
        <v>0</v>
      </c>
      <c r="BF272" s="35">
        <v>0</v>
      </c>
      <c r="BG272" s="35">
        <v>0</v>
      </c>
      <c r="BH272" s="35">
        <v>0</v>
      </c>
      <c r="BI272" s="35">
        <v>0</v>
      </c>
      <c r="BJ272" s="35">
        <v>0</v>
      </c>
      <c r="BK272" s="35">
        <v>0</v>
      </c>
      <c r="BL272" s="35">
        <v>0</v>
      </c>
      <c r="BM272" s="35">
        <v>0</v>
      </c>
      <c r="BN272" s="35">
        <v>0</v>
      </c>
      <c r="BO272" s="35">
        <v>0</v>
      </c>
      <c r="BP272" s="35">
        <v>0</v>
      </c>
      <c r="BQ272" s="35">
        <v>0</v>
      </c>
    </row>
    <row r="273" spans="1:69" x14ac:dyDescent="0.25">
      <c r="A273" s="35" t="s">
        <v>293</v>
      </c>
      <c r="B273" s="35" t="s">
        <v>173</v>
      </c>
      <c r="C273" s="35">
        <v>87446335</v>
      </c>
      <c r="D273" s="35" t="s">
        <v>102</v>
      </c>
      <c r="E273" s="35" t="s">
        <v>495</v>
      </c>
      <c r="F273" s="35" t="s">
        <v>155</v>
      </c>
      <c r="G273" s="67">
        <v>823</v>
      </c>
      <c r="H273" s="67">
        <v>9.25</v>
      </c>
      <c r="I273" s="67">
        <v>832</v>
      </c>
      <c r="J273" s="35">
        <v>0</v>
      </c>
      <c r="K273" s="35">
        <v>0</v>
      </c>
      <c r="L273" s="35">
        <v>0</v>
      </c>
      <c r="M273" s="35">
        <v>0</v>
      </c>
      <c r="N273" s="35">
        <v>2</v>
      </c>
      <c r="O273" s="35">
        <v>1</v>
      </c>
      <c r="P273" s="35">
        <v>3</v>
      </c>
      <c r="Q273" s="35">
        <v>0.66666666666666663</v>
      </c>
      <c r="R273" s="35">
        <v>0</v>
      </c>
      <c r="S273" s="35">
        <v>0</v>
      </c>
      <c r="T273" s="35">
        <v>0</v>
      </c>
      <c r="U273" s="35">
        <v>0</v>
      </c>
      <c r="V273" s="35">
        <v>0</v>
      </c>
      <c r="W273" s="35">
        <v>0</v>
      </c>
      <c r="X273" s="35">
        <v>0</v>
      </c>
      <c r="Y273" s="35">
        <v>0</v>
      </c>
      <c r="Z273" s="35">
        <v>0</v>
      </c>
      <c r="AA273" s="35">
        <v>0</v>
      </c>
      <c r="AB273" s="35">
        <v>0</v>
      </c>
      <c r="AC273" s="35">
        <v>0</v>
      </c>
      <c r="AD273" s="35">
        <v>0</v>
      </c>
      <c r="AE273" s="35">
        <v>0</v>
      </c>
      <c r="AF273" s="35">
        <v>0</v>
      </c>
      <c r="AG273" s="35">
        <v>0</v>
      </c>
      <c r="AH273" s="35">
        <v>0</v>
      </c>
      <c r="AI273" s="35">
        <v>0</v>
      </c>
      <c r="AJ273" s="35">
        <v>0</v>
      </c>
      <c r="AK273" s="35">
        <v>0</v>
      </c>
      <c r="AL273" s="35">
        <v>3</v>
      </c>
      <c r="AM273" s="35">
        <v>3</v>
      </c>
      <c r="AN273" s="35">
        <v>6</v>
      </c>
      <c r="AO273" s="35">
        <v>0.5</v>
      </c>
      <c r="AP273" s="35">
        <v>0</v>
      </c>
      <c r="AQ273" s="35">
        <v>0</v>
      </c>
      <c r="AR273" s="35">
        <v>0</v>
      </c>
      <c r="AS273" s="35">
        <v>0</v>
      </c>
      <c r="AT273" s="35">
        <v>5</v>
      </c>
      <c r="AU273" s="35">
        <v>9</v>
      </c>
      <c r="AV273" s="35">
        <v>95</v>
      </c>
      <c r="AW273" s="35">
        <v>7</v>
      </c>
      <c r="AX273" s="35">
        <v>6</v>
      </c>
      <c r="AY273" s="35">
        <v>118</v>
      </c>
      <c r="AZ273" s="35">
        <v>114</v>
      </c>
      <c r="BA273" s="35" t="s">
        <v>498</v>
      </c>
      <c r="BB273" s="35" t="s">
        <v>496</v>
      </c>
      <c r="BC273" s="67">
        <v>9.25</v>
      </c>
      <c r="BD273" s="35">
        <v>0</v>
      </c>
      <c r="BE273" s="35">
        <v>8</v>
      </c>
      <c r="BF273" s="35">
        <v>0</v>
      </c>
      <c r="BG273" s="35">
        <v>0</v>
      </c>
      <c r="BH273" s="35">
        <v>0</v>
      </c>
      <c r="BI273" s="35">
        <v>0</v>
      </c>
      <c r="BJ273" s="35">
        <v>0</v>
      </c>
      <c r="BK273" s="35">
        <v>1.25</v>
      </c>
      <c r="BL273" s="35">
        <v>0</v>
      </c>
      <c r="BM273" s="35">
        <v>3</v>
      </c>
      <c r="BN273" s="35">
        <v>1</v>
      </c>
      <c r="BO273" s="35">
        <v>4</v>
      </c>
      <c r="BP273" s="35">
        <v>4</v>
      </c>
      <c r="BQ273" s="35">
        <v>0</v>
      </c>
    </row>
    <row r="274" spans="1:69" x14ac:dyDescent="0.25">
      <c r="A274" s="35" t="s">
        <v>293</v>
      </c>
      <c r="B274" s="35" t="s">
        <v>829</v>
      </c>
      <c r="C274" s="35">
        <v>87446726</v>
      </c>
      <c r="D274" s="35" t="s">
        <v>102</v>
      </c>
      <c r="E274" s="35" t="s">
        <v>350</v>
      </c>
      <c r="F274" s="35" t="s">
        <v>155</v>
      </c>
      <c r="G274" s="67">
        <v>681</v>
      </c>
      <c r="H274" s="67">
        <v>-16</v>
      </c>
      <c r="I274" s="67">
        <v>665</v>
      </c>
      <c r="J274" s="35">
        <v>0</v>
      </c>
      <c r="K274" s="35">
        <v>0</v>
      </c>
      <c r="L274" s="35">
        <v>0</v>
      </c>
      <c r="M274" s="35">
        <v>0</v>
      </c>
      <c r="N274" s="35">
        <v>2</v>
      </c>
      <c r="O274" s="35">
        <v>1</v>
      </c>
      <c r="P274" s="35">
        <v>3</v>
      </c>
      <c r="Q274" s="35">
        <v>0.66666666666666663</v>
      </c>
      <c r="R274" s="35">
        <v>0</v>
      </c>
      <c r="S274" s="35">
        <v>0</v>
      </c>
      <c r="T274" s="35">
        <v>0</v>
      </c>
      <c r="U274" s="35">
        <v>0</v>
      </c>
      <c r="V274" s="35">
        <v>2</v>
      </c>
      <c r="W274" s="35">
        <v>3</v>
      </c>
      <c r="X274" s="35">
        <v>5</v>
      </c>
      <c r="Y274" s="35">
        <v>0.4</v>
      </c>
      <c r="Z274" s="35">
        <v>0</v>
      </c>
      <c r="AA274" s="35">
        <v>0</v>
      </c>
      <c r="AB274" s="35">
        <v>0</v>
      </c>
      <c r="AC274" s="35">
        <v>0</v>
      </c>
      <c r="AD274" s="35">
        <v>0</v>
      </c>
      <c r="AE274" s="35">
        <v>0</v>
      </c>
      <c r="AF274" s="35">
        <v>0</v>
      </c>
      <c r="AG274" s="35">
        <v>0</v>
      </c>
      <c r="AH274" s="35">
        <v>0</v>
      </c>
      <c r="AI274" s="35">
        <v>0</v>
      </c>
      <c r="AJ274" s="35">
        <v>0</v>
      </c>
      <c r="AK274" s="35">
        <v>0</v>
      </c>
      <c r="AL274" s="35">
        <v>0</v>
      </c>
      <c r="AM274" s="35">
        <v>0</v>
      </c>
      <c r="AN274" s="35">
        <v>0</v>
      </c>
      <c r="AO274" s="35">
        <v>0</v>
      </c>
      <c r="AP274" s="35">
        <v>0</v>
      </c>
      <c r="AQ274" s="35">
        <v>0</v>
      </c>
      <c r="AR274" s="35">
        <v>0</v>
      </c>
      <c r="AS274" s="35">
        <v>0</v>
      </c>
      <c r="AT274" s="35">
        <v>4</v>
      </c>
      <c r="AU274" s="35">
        <v>45</v>
      </c>
      <c r="AV274" s="35">
        <v>402</v>
      </c>
      <c r="AW274" s="35">
        <v>14</v>
      </c>
      <c r="AX274" s="35">
        <v>15</v>
      </c>
      <c r="AY274" s="35">
        <v>165</v>
      </c>
      <c r="AZ274" s="35">
        <v>170</v>
      </c>
      <c r="BA274" s="35" t="s">
        <v>1000</v>
      </c>
      <c r="BB274" s="35" t="s">
        <v>830</v>
      </c>
      <c r="BC274" s="67">
        <v>-16</v>
      </c>
      <c r="BD274" s="35">
        <v>0</v>
      </c>
      <c r="BE274" s="35">
        <v>1.5</v>
      </c>
      <c r="BF274" s="35">
        <v>0</v>
      </c>
      <c r="BG274" s="35">
        <v>-17.5</v>
      </c>
      <c r="BH274" s="35">
        <v>0</v>
      </c>
      <c r="BI274" s="35">
        <v>0</v>
      </c>
      <c r="BJ274" s="35">
        <v>0</v>
      </c>
      <c r="BK274" s="35">
        <v>0</v>
      </c>
      <c r="BL274" s="35">
        <v>0</v>
      </c>
      <c r="BM274" s="35">
        <v>2</v>
      </c>
      <c r="BN274" s="35">
        <v>0</v>
      </c>
      <c r="BO274" s="35">
        <v>4</v>
      </c>
      <c r="BP274" s="35">
        <v>2</v>
      </c>
      <c r="BQ274" s="35">
        <v>2</v>
      </c>
    </row>
    <row r="275" spans="1:69" x14ac:dyDescent="0.25">
      <c r="A275" s="35" t="s">
        <v>293</v>
      </c>
      <c r="B275" s="35" t="s">
        <v>1731</v>
      </c>
      <c r="C275" s="35">
        <v>97091285</v>
      </c>
      <c r="D275" s="35" t="s">
        <v>1732</v>
      </c>
      <c r="E275" s="35" t="s">
        <v>1733</v>
      </c>
      <c r="F275" s="35" t="s">
        <v>1397</v>
      </c>
      <c r="G275" s="67">
        <v>976</v>
      </c>
      <c r="H275" s="67">
        <v>9.375</v>
      </c>
      <c r="I275" s="67">
        <v>985</v>
      </c>
      <c r="J275" s="35">
        <v>0</v>
      </c>
      <c r="K275" s="35">
        <v>0</v>
      </c>
      <c r="L275" s="35">
        <v>0</v>
      </c>
      <c r="M275" s="35">
        <v>0</v>
      </c>
      <c r="N275" s="35">
        <v>0</v>
      </c>
      <c r="O275" s="35">
        <v>0</v>
      </c>
      <c r="P275" s="35">
        <v>0</v>
      </c>
      <c r="Q275" s="35">
        <v>0</v>
      </c>
      <c r="R275" s="35">
        <v>0</v>
      </c>
      <c r="S275" s="35">
        <v>0</v>
      </c>
      <c r="T275" s="35">
        <v>0</v>
      </c>
      <c r="U275" s="35">
        <v>0</v>
      </c>
      <c r="V275" s="35">
        <v>0</v>
      </c>
      <c r="W275" s="35">
        <v>0</v>
      </c>
      <c r="X275" s="35">
        <v>0</v>
      </c>
      <c r="Y275" s="35">
        <v>0</v>
      </c>
      <c r="Z275" s="35">
        <v>0</v>
      </c>
      <c r="AA275" s="35">
        <v>0</v>
      </c>
      <c r="AB275" s="35">
        <v>0</v>
      </c>
      <c r="AC275" s="35">
        <v>0</v>
      </c>
      <c r="AD275" s="35">
        <v>0</v>
      </c>
      <c r="AE275" s="35">
        <v>0</v>
      </c>
      <c r="AF275" s="35">
        <v>0</v>
      </c>
      <c r="AG275" s="35">
        <v>0</v>
      </c>
      <c r="AH275" s="35">
        <v>0</v>
      </c>
      <c r="AI275" s="35">
        <v>0</v>
      </c>
      <c r="AJ275" s="35">
        <v>0</v>
      </c>
      <c r="AK275" s="35">
        <v>0</v>
      </c>
      <c r="AL275" s="35">
        <v>4</v>
      </c>
      <c r="AM275" s="35">
        <v>0</v>
      </c>
      <c r="AN275" s="35">
        <v>4</v>
      </c>
      <c r="AO275" s="35">
        <v>1</v>
      </c>
      <c r="AP275" s="35">
        <v>0</v>
      </c>
      <c r="AQ275" s="35">
        <v>0</v>
      </c>
      <c r="AR275" s="35">
        <v>0</v>
      </c>
      <c r="AS275" s="35">
        <v>0</v>
      </c>
      <c r="AT275" s="35">
        <v>4</v>
      </c>
      <c r="AU275" s="35">
        <v>3</v>
      </c>
      <c r="AV275" s="35">
        <v>94</v>
      </c>
      <c r="AW275" s="35">
        <v>12</v>
      </c>
      <c r="AX275" s="35">
        <v>12</v>
      </c>
      <c r="AY275" s="35">
        <v>81</v>
      </c>
      <c r="AZ275" s="35">
        <v>77</v>
      </c>
      <c r="BA275" s="35" t="s">
        <v>1734</v>
      </c>
      <c r="BB275" s="35" t="s">
        <v>1735</v>
      </c>
      <c r="BC275" s="67">
        <v>9.375</v>
      </c>
      <c r="BD275" s="35">
        <v>0</v>
      </c>
      <c r="BE275" s="35">
        <v>0</v>
      </c>
      <c r="BF275" s="35">
        <v>0</v>
      </c>
      <c r="BG275" s="35">
        <v>0</v>
      </c>
      <c r="BH275" s="35">
        <v>0</v>
      </c>
      <c r="BI275" s="35">
        <v>0</v>
      </c>
      <c r="BJ275" s="35">
        <v>0</v>
      </c>
      <c r="BK275" s="35">
        <v>9.375</v>
      </c>
      <c r="BL275" s="35">
        <v>0</v>
      </c>
      <c r="BM275" s="35">
        <v>4</v>
      </c>
      <c r="BN275" s="35">
        <v>0</v>
      </c>
      <c r="BO275" s="35">
        <v>4</v>
      </c>
      <c r="BP275" s="35">
        <v>0</v>
      </c>
      <c r="BQ275" s="35">
        <v>0</v>
      </c>
    </row>
    <row r="276" spans="1:69" x14ac:dyDescent="0.25">
      <c r="A276" s="35" t="s">
        <v>293</v>
      </c>
      <c r="B276" s="35" t="s">
        <v>831</v>
      </c>
      <c r="C276" s="35">
        <v>55330261</v>
      </c>
      <c r="D276" s="35" t="s">
        <v>759</v>
      </c>
      <c r="E276" s="35" t="s">
        <v>322</v>
      </c>
      <c r="F276" s="35" t="s">
        <v>188</v>
      </c>
      <c r="G276" s="67">
        <v>1591</v>
      </c>
      <c r="H276" s="67">
        <v>25.625</v>
      </c>
      <c r="I276" s="67">
        <v>1617</v>
      </c>
      <c r="J276" s="35">
        <v>4</v>
      </c>
      <c r="K276" s="35">
        <v>0</v>
      </c>
      <c r="L276" s="35">
        <v>4</v>
      </c>
      <c r="M276" s="35">
        <v>1</v>
      </c>
      <c r="N276" s="35">
        <v>12</v>
      </c>
      <c r="O276" s="35">
        <v>0</v>
      </c>
      <c r="P276" s="35">
        <v>12</v>
      </c>
      <c r="Q276" s="35">
        <v>1</v>
      </c>
      <c r="R276" s="35">
        <v>0</v>
      </c>
      <c r="S276" s="35">
        <v>0</v>
      </c>
      <c r="T276" s="35">
        <v>0</v>
      </c>
      <c r="U276" s="35">
        <v>0</v>
      </c>
      <c r="V276" s="35">
        <v>0</v>
      </c>
      <c r="W276" s="35">
        <v>0</v>
      </c>
      <c r="X276" s="35">
        <v>0</v>
      </c>
      <c r="Y276" s="35">
        <v>0</v>
      </c>
      <c r="Z276" s="35">
        <v>0</v>
      </c>
      <c r="AA276" s="35">
        <v>0</v>
      </c>
      <c r="AB276" s="35">
        <v>0</v>
      </c>
      <c r="AC276" s="35">
        <v>0</v>
      </c>
      <c r="AD276" s="35">
        <v>0</v>
      </c>
      <c r="AE276" s="35">
        <v>0</v>
      </c>
      <c r="AF276" s="35">
        <v>0</v>
      </c>
      <c r="AG276" s="35">
        <v>0</v>
      </c>
      <c r="AH276" s="35">
        <v>0</v>
      </c>
      <c r="AI276" s="35">
        <v>0</v>
      </c>
      <c r="AJ276" s="35">
        <v>0</v>
      </c>
      <c r="AK276" s="35">
        <v>0</v>
      </c>
      <c r="AL276" s="35">
        <v>19</v>
      </c>
      <c r="AM276" s="35">
        <v>1</v>
      </c>
      <c r="AN276" s="35">
        <v>20</v>
      </c>
      <c r="AO276" s="35">
        <v>0.95</v>
      </c>
      <c r="AP276" s="35">
        <v>7</v>
      </c>
      <c r="AQ276" s="35">
        <v>2</v>
      </c>
      <c r="AR276" s="35">
        <v>9</v>
      </c>
      <c r="AS276" s="35">
        <v>0.77777777777777779</v>
      </c>
      <c r="AT276" s="35">
        <v>42</v>
      </c>
      <c r="AU276" s="35">
        <v>14</v>
      </c>
      <c r="AV276" s="35">
        <v>50</v>
      </c>
      <c r="AW276" s="35">
        <v>1</v>
      </c>
      <c r="AX276" s="35">
        <v>1</v>
      </c>
      <c r="AY276" s="35">
        <v>6</v>
      </c>
      <c r="AZ276" s="35">
        <v>5</v>
      </c>
      <c r="BA276" s="35" t="s">
        <v>541</v>
      </c>
      <c r="BB276" s="35" t="s">
        <v>832</v>
      </c>
      <c r="BC276" s="67">
        <v>25.625</v>
      </c>
      <c r="BD276" s="35">
        <v>8</v>
      </c>
      <c r="BE276" s="35">
        <v>18</v>
      </c>
      <c r="BF276" s="35">
        <v>0</v>
      </c>
      <c r="BG276" s="35">
        <v>0</v>
      </c>
      <c r="BH276" s="35">
        <v>0</v>
      </c>
      <c r="BI276" s="35">
        <v>0</v>
      </c>
      <c r="BJ276" s="35">
        <v>0</v>
      </c>
      <c r="BK276" s="35">
        <v>8.125</v>
      </c>
      <c r="BL276" s="35">
        <v>-8.5</v>
      </c>
      <c r="BM276" s="35">
        <v>28</v>
      </c>
      <c r="BN276" s="35">
        <v>1</v>
      </c>
      <c r="BO276" s="35">
        <v>41</v>
      </c>
      <c r="BP276" s="35">
        <v>0</v>
      </c>
      <c r="BQ276" s="35">
        <v>3</v>
      </c>
    </row>
    <row r="277" spans="1:69" x14ac:dyDescent="0.25">
      <c r="A277" s="35" t="s">
        <v>293</v>
      </c>
      <c r="B277" s="35" t="s">
        <v>913</v>
      </c>
      <c r="C277" s="35">
        <v>55330259</v>
      </c>
      <c r="D277" s="35" t="s">
        <v>888</v>
      </c>
      <c r="E277" s="35" t="s">
        <v>784</v>
      </c>
      <c r="F277" s="35" t="s">
        <v>188</v>
      </c>
      <c r="G277" s="67">
        <v>1456</v>
      </c>
      <c r="H277" s="67">
        <v>5.875</v>
      </c>
      <c r="I277" s="67">
        <v>1462</v>
      </c>
      <c r="J277" s="35">
        <v>4</v>
      </c>
      <c r="K277" s="35">
        <v>0</v>
      </c>
      <c r="L277" s="35">
        <v>4</v>
      </c>
      <c r="M277" s="35">
        <v>1</v>
      </c>
      <c r="N277" s="35">
        <v>0</v>
      </c>
      <c r="O277" s="35">
        <v>0</v>
      </c>
      <c r="P277" s="35">
        <v>0</v>
      </c>
      <c r="Q277" s="35">
        <v>0</v>
      </c>
      <c r="R277" s="35">
        <v>0</v>
      </c>
      <c r="S277" s="35">
        <v>0</v>
      </c>
      <c r="T277" s="35">
        <v>0</v>
      </c>
      <c r="U277" s="35">
        <v>0</v>
      </c>
      <c r="V277" s="35">
        <v>0</v>
      </c>
      <c r="W277" s="35">
        <v>0</v>
      </c>
      <c r="X277" s="35">
        <v>0</v>
      </c>
      <c r="Y277" s="35">
        <v>0</v>
      </c>
      <c r="Z277" s="35">
        <v>0</v>
      </c>
      <c r="AA277" s="35">
        <v>0</v>
      </c>
      <c r="AB277" s="35">
        <v>0</v>
      </c>
      <c r="AC277" s="35">
        <v>0</v>
      </c>
      <c r="AD277" s="35">
        <v>0</v>
      </c>
      <c r="AE277" s="35">
        <v>0</v>
      </c>
      <c r="AF277" s="35">
        <v>0</v>
      </c>
      <c r="AG277" s="35">
        <v>0</v>
      </c>
      <c r="AH277" s="35">
        <v>0</v>
      </c>
      <c r="AI277" s="35">
        <v>0</v>
      </c>
      <c r="AJ277" s="35">
        <v>0</v>
      </c>
      <c r="AK277" s="35">
        <v>0</v>
      </c>
      <c r="AL277" s="35">
        <v>9</v>
      </c>
      <c r="AM277" s="35">
        <v>3</v>
      </c>
      <c r="AN277" s="35">
        <v>12</v>
      </c>
      <c r="AO277" s="35">
        <v>0.75</v>
      </c>
      <c r="AP277" s="35">
        <v>7</v>
      </c>
      <c r="AQ277" s="35">
        <v>3</v>
      </c>
      <c r="AR277" s="35">
        <v>10</v>
      </c>
      <c r="AS277" s="35">
        <v>0.7</v>
      </c>
      <c r="AT277" s="35">
        <v>20</v>
      </c>
      <c r="AU277" s="35">
        <v>29</v>
      </c>
      <c r="AV277" s="35">
        <v>117</v>
      </c>
      <c r="AW277" s="35">
        <v>4</v>
      </c>
      <c r="AX277" s="35">
        <v>4</v>
      </c>
      <c r="AY277" s="35">
        <v>17</v>
      </c>
      <c r="AZ277" s="35">
        <v>16</v>
      </c>
      <c r="BA277" s="35" t="s">
        <v>1309</v>
      </c>
      <c r="BB277" s="35" t="s">
        <v>914</v>
      </c>
      <c r="BC277" s="67">
        <v>5.875</v>
      </c>
      <c r="BD277" s="35">
        <v>5.5</v>
      </c>
      <c r="BE277" s="35">
        <v>0</v>
      </c>
      <c r="BF277" s="35">
        <v>0</v>
      </c>
      <c r="BG277" s="35">
        <v>0</v>
      </c>
      <c r="BH277" s="35">
        <v>0</v>
      </c>
      <c r="BI277" s="35">
        <v>0</v>
      </c>
      <c r="BJ277" s="35">
        <v>0</v>
      </c>
      <c r="BK277" s="35">
        <v>4.375</v>
      </c>
      <c r="BL277" s="35">
        <v>-4</v>
      </c>
      <c r="BM277" s="35">
        <v>9</v>
      </c>
      <c r="BN277" s="35">
        <v>0</v>
      </c>
      <c r="BO277" s="35">
        <v>20</v>
      </c>
      <c r="BP277" s="35">
        <v>6</v>
      </c>
      <c r="BQ277" s="35">
        <v>0</v>
      </c>
    </row>
    <row r="278" spans="1:69" x14ac:dyDescent="0.25">
      <c r="A278" s="35" t="s">
        <v>293</v>
      </c>
      <c r="B278" s="35" t="s">
        <v>1119</v>
      </c>
      <c r="C278" s="35">
        <v>87412089</v>
      </c>
      <c r="D278" s="35" t="s">
        <v>1120</v>
      </c>
      <c r="E278" s="35" t="s">
        <v>346</v>
      </c>
      <c r="F278" s="35" t="s">
        <v>188</v>
      </c>
      <c r="G278" s="67">
        <v>1066</v>
      </c>
      <c r="H278" s="67">
        <v>24.25</v>
      </c>
      <c r="I278" s="67">
        <v>1090</v>
      </c>
      <c r="J278" s="35">
        <v>2</v>
      </c>
      <c r="K278" s="35">
        <v>4</v>
      </c>
      <c r="L278" s="35">
        <v>6</v>
      </c>
      <c r="M278" s="35">
        <v>0.33333333333333331</v>
      </c>
      <c r="N278" s="35">
        <v>5</v>
      </c>
      <c r="O278" s="35">
        <v>4</v>
      </c>
      <c r="P278" s="35">
        <v>9</v>
      </c>
      <c r="Q278" s="35">
        <v>0.55555555555555558</v>
      </c>
      <c r="R278" s="35">
        <v>0</v>
      </c>
      <c r="S278" s="35">
        <v>0</v>
      </c>
      <c r="T278" s="35">
        <v>0</v>
      </c>
      <c r="U278" s="35">
        <v>0</v>
      </c>
      <c r="V278" s="35">
        <v>0</v>
      </c>
      <c r="W278" s="35">
        <v>0</v>
      </c>
      <c r="X278" s="35">
        <v>0</v>
      </c>
      <c r="Y278" s="35">
        <v>0</v>
      </c>
      <c r="Z278" s="35">
        <v>0</v>
      </c>
      <c r="AA278" s="35">
        <v>0</v>
      </c>
      <c r="AB278" s="35">
        <v>0</v>
      </c>
      <c r="AC278" s="35">
        <v>0</v>
      </c>
      <c r="AD278" s="35">
        <v>0</v>
      </c>
      <c r="AE278" s="35">
        <v>0</v>
      </c>
      <c r="AF278" s="35">
        <v>0</v>
      </c>
      <c r="AG278" s="35">
        <v>0</v>
      </c>
      <c r="AH278" s="35">
        <v>0</v>
      </c>
      <c r="AI278" s="35">
        <v>0</v>
      </c>
      <c r="AJ278" s="35">
        <v>0</v>
      </c>
      <c r="AK278" s="35">
        <v>0</v>
      </c>
      <c r="AL278" s="35">
        <v>7</v>
      </c>
      <c r="AM278" s="35">
        <v>9</v>
      </c>
      <c r="AN278" s="35">
        <v>16</v>
      </c>
      <c r="AO278" s="35">
        <v>0.4375</v>
      </c>
      <c r="AP278" s="35">
        <v>6</v>
      </c>
      <c r="AQ278" s="35">
        <v>4</v>
      </c>
      <c r="AR278" s="35">
        <v>10</v>
      </c>
      <c r="AS278" s="35">
        <v>0.6</v>
      </c>
      <c r="AT278" s="35">
        <v>20</v>
      </c>
      <c r="AU278" s="35">
        <v>16</v>
      </c>
      <c r="AV278" s="35">
        <v>54</v>
      </c>
      <c r="AW278" s="35">
        <v>14</v>
      </c>
      <c r="AX278" s="35">
        <v>14</v>
      </c>
      <c r="AY278" s="35">
        <v>63</v>
      </c>
      <c r="AZ278" s="35">
        <v>60</v>
      </c>
      <c r="BA278" s="35" t="s">
        <v>574</v>
      </c>
      <c r="BB278" s="35" t="s">
        <v>1121</v>
      </c>
      <c r="BC278" s="67">
        <v>24.25</v>
      </c>
      <c r="BD278" s="35">
        <v>7</v>
      </c>
      <c r="BE278" s="35">
        <v>1.5</v>
      </c>
      <c r="BF278" s="35">
        <v>0</v>
      </c>
      <c r="BG278" s="35">
        <v>0</v>
      </c>
      <c r="BH278" s="35">
        <v>0</v>
      </c>
      <c r="BI278" s="35">
        <v>0</v>
      </c>
      <c r="BJ278" s="35">
        <v>0</v>
      </c>
      <c r="BK278" s="35">
        <v>12.5</v>
      </c>
      <c r="BL278" s="35">
        <v>3.25</v>
      </c>
      <c r="BM278" s="35">
        <v>6</v>
      </c>
      <c r="BN278" s="35">
        <v>2</v>
      </c>
      <c r="BO278" s="35">
        <v>18</v>
      </c>
      <c r="BP278" s="35">
        <v>21</v>
      </c>
      <c r="BQ278" s="35">
        <v>0</v>
      </c>
    </row>
    <row r="279" spans="1:69" x14ac:dyDescent="0.25">
      <c r="A279" s="35" t="s">
        <v>293</v>
      </c>
      <c r="B279" s="35" t="s">
        <v>1122</v>
      </c>
      <c r="C279" s="35">
        <v>97083508</v>
      </c>
      <c r="D279" s="35" t="s">
        <v>1123</v>
      </c>
      <c r="E279" s="35" t="s">
        <v>1124</v>
      </c>
      <c r="F279" s="35" t="s">
        <v>47</v>
      </c>
      <c r="G279" s="67">
        <v>500</v>
      </c>
      <c r="H279" s="67">
        <v>0</v>
      </c>
      <c r="I279" s="67">
        <v>500</v>
      </c>
      <c r="J279" s="35">
        <v>0</v>
      </c>
      <c r="K279" s="35">
        <v>0</v>
      </c>
      <c r="L279" s="35">
        <v>0</v>
      </c>
      <c r="M279" s="35">
        <v>0</v>
      </c>
      <c r="N279" s="35">
        <v>0</v>
      </c>
      <c r="O279" s="35">
        <v>0</v>
      </c>
      <c r="P279" s="35">
        <v>0</v>
      </c>
      <c r="Q279" s="35">
        <v>0</v>
      </c>
      <c r="R279" s="35">
        <v>0</v>
      </c>
      <c r="S279" s="35">
        <v>0</v>
      </c>
      <c r="T279" s="35">
        <v>0</v>
      </c>
      <c r="U279" s="35">
        <v>0</v>
      </c>
      <c r="V279" s="35">
        <v>0</v>
      </c>
      <c r="W279" s="35">
        <v>0</v>
      </c>
      <c r="X279" s="35">
        <v>0</v>
      </c>
      <c r="Y279" s="35">
        <v>0</v>
      </c>
      <c r="Z279" s="35">
        <v>0</v>
      </c>
      <c r="AA279" s="35">
        <v>0</v>
      </c>
      <c r="AB279" s="35">
        <v>0</v>
      </c>
      <c r="AC279" s="35">
        <v>0</v>
      </c>
      <c r="AD279" s="35">
        <v>0</v>
      </c>
      <c r="AE279" s="35">
        <v>0</v>
      </c>
      <c r="AF279" s="35">
        <v>0</v>
      </c>
      <c r="AG279" s="35">
        <v>0</v>
      </c>
      <c r="AH279" s="35">
        <v>0</v>
      </c>
      <c r="AI279" s="35">
        <v>0</v>
      </c>
      <c r="AJ279" s="35">
        <v>0</v>
      </c>
      <c r="AK279" s="35">
        <v>0</v>
      </c>
      <c r="AL279" s="35">
        <v>0</v>
      </c>
      <c r="AM279" s="35">
        <v>0</v>
      </c>
      <c r="AN279" s="35">
        <v>0</v>
      </c>
      <c r="AO279" s="35">
        <v>0</v>
      </c>
      <c r="AP279" s="35">
        <v>0</v>
      </c>
      <c r="AQ279" s="35">
        <v>0</v>
      </c>
      <c r="AR279" s="35">
        <v>0</v>
      </c>
      <c r="AS279" s="35">
        <v>0</v>
      </c>
      <c r="AT279" s="35">
        <v>0</v>
      </c>
      <c r="AU279" s="35">
        <v>6</v>
      </c>
      <c r="AV279" s="35">
        <v>156</v>
      </c>
      <c r="AW279" s="35">
        <v>9</v>
      </c>
      <c r="AX279" s="35">
        <v>9</v>
      </c>
      <c r="AY279" s="35">
        <v>232</v>
      </c>
      <c r="AZ279" s="35">
        <v>252</v>
      </c>
      <c r="BA279" s="35" t="s">
        <v>1475</v>
      </c>
      <c r="BB279" s="35" t="s">
        <v>1125</v>
      </c>
      <c r="BC279" s="67">
        <v>0</v>
      </c>
      <c r="BD279" s="35">
        <v>0</v>
      </c>
      <c r="BE279" s="35">
        <v>0</v>
      </c>
      <c r="BF279" s="35">
        <v>0</v>
      </c>
      <c r="BG279" s="35">
        <v>0</v>
      </c>
      <c r="BH279" s="35">
        <v>0</v>
      </c>
      <c r="BI279" s="35">
        <v>0</v>
      </c>
      <c r="BJ279" s="35">
        <v>0</v>
      </c>
      <c r="BK279" s="35">
        <v>0</v>
      </c>
      <c r="BL279" s="35">
        <v>0</v>
      </c>
      <c r="BM279" s="35">
        <v>0</v>
      </c>
      <c r="BN279" s="35">
        <v>0</v>
      </c>
      <c r="BO279" s="35">
        <v>0</v>
      </c>
      <c r="BP279" s="35">
        <v>0</v>
      </c>
      <c r="BQ279" s="35">
        <v>0</v>
      </c>
    </row>
    <row r="280" spans="1:69" x14ac:dyDescent="0.25">
      <c r="A280" s="35" t="s">
        <v>293</v>
      </c>
      <c r="B280" s="35" t="s">
        <v>61</v>
      </c>
      <c r="C280" s="35">
        <v>87421281</v>
      </c>
      <c r="D280" s="35" t="s">
        <v>60</v>
      </c>
      <c r="E280" s="35" t="s">
        <v>346</v>
      </c>
      <c r="F280" s="35" t="s">
        <v>47</v>
      </c>
      <c r="G280" s="67">
        <v>500</v>
      </c>
      <c r="H280" s="67">
        <v>0</v>
      </c>
      <c r="I280" s="67">
        <v>500</v>
      </c>
      <c r="J280" s="35">
        <v>0</v>
      </c>
      <c r="K280" s="35">
        <v>0</v>
      </c>
      <c r="L280" s="35">
        <v>0</v>
      </c>
      <c r="M280" s="35">
        <v>0</v>
      </c>
      <c r="N280" s="35">
        <v>0</v>
      </c>
      <c r="O280" s="35">
        <v>0</v>
      </c>
      <c r="P280" s="35">
        <v>0</v>
      </c>
      <c r="Q280" s="35">
        <v>0</v>
      </c>
      <c r="R280" s="35">
        <v>0</v>
      </c>
      <c r="S280" s="35">
        <v>0</v>
      </c>
      <c r="T280" s="35">
        <v>0</v>
      </c>
      <c r="U280" s="35">
        <v>0</v>
      </c>
      <c r="V280" s="35">
        <v>0</v>
      </c>
      <c r="W280" s="35">
        <v>0</v>
      </c>
      <c r="X280" s="35">
        <v>0</v>
      </c>
      <c r="Y280" s="35">
        <v>0</v>
      </c>
      <c r="Z280" s="35">
        <v>0</v>
      </c>
      <c r="AA280" s="35">
        <v>0</v>
      </c>
      <c r="AB280" s="35">
        <v>0</v>
      </c>
      <c r="AC280" s="35">
        <v>0</v>
      </c>
      <c r="AD280" s="35">
        <v>0</v>
      </c>
      <c r="AE280" s="35">
        <v>0</v>
      </c>
      <c r="AF280" s="35">
        <v>0</v>
      </c>
      <c r="AG280" s="35">
        <v>0</v>
      </c>
      <c r="AH280" s="35">
        <v>0</v>
      </c>
      <c r="AI280" s="35">
        <v>0</v>
      </c>
      <c r="AJ280" s="35">
        <v>0</v>
      </c>
      <c r="AK280" s="35">
        <v>0</v>
      </c>
      <c r="AL280" s="35">
        <v>0</v>
      </c>
      <c r="AM280" s="35">
        <v>0</v>
      </c>
      <c r="AN280" s="35">
        <v>0</v>
      </c>
      <c r="AO280" s="35">
        <v>0</v>
      </c>
      <c r="AP280" s="35">
        <v>0</v>
      </c>
      <c r="AQ280" s="35">
        <v>0</v>
      </c>
      <c r="AR280" s="35">
        <v>0</v>
      </c>
      <c r="AS280" s="35">
        <v>0</v>
      </c>
      <c r="AT280" s="35">
        <v>0</v>
      </c>
      <c r="AU280" s="35">
        <v>6</v>
      </c>
      <c r="AV280" s="35">
        <v>156</v>
      </c>
      <c r="AW280" s="35">
        <v>9</v>
      </c>
      <c r="AX280" s="35">
        <v>9</v>
      </c>
      <c r="AY280" s="35">
        <v>232</v>
      </c>
      <c r="AZ280" s="35">
        <v>252</v>
      </c>
      <c r="BA280" s="35" t="s">
        <v>1475</v>
      </c>
      <c r="BB280" s="35" t="s">
        <v>390</v>
      </c>
      <c r="BC280" s="67">
        <v>0</v>
      </c>
      <c r="BD280" s="35">
        <v>0</v>
      </c>
      <c r="BE280" s="35">
        <v>0</v>
      </c>
      <c r="BF280" s="35">
        <v>0</v>
      </c>
      <c r="BG280" s="35">
        <v>0</v>
      </c>
      <c r="BH280" s="35">
        <v>0</v>
      </c>
      <c r="BI280" s="35">
        <v>0</v>
      </c>
      <c r="BJ280" s="35">
        <v>0</v>
      </c>
      <c r="BK280" s="35">
        <v>0</v>
      </c>
      <c r="BL280" s="35">
        <v>0</v>
      </c>
      <c r="BM280" s="35">
        <v>0</v>
      </c>
      <c r="BN280" s="35">
        <v>0</v>
      </c>
      <c r="BO280" s="35">
        <v>0</v>
      </c>
      <c r="BP280" s="35">
        <v>0</v>
      </c>
      <c r="BQ280" s="35">
        <v>0</v>
      </c>
    </row>
    <row r="281" spans="1:69" x14ac:dyDescent="0.25">
      <c r="A281" s="35" t="s">
        <v>293</v>
      </c>
      <c r="B281" s="35" t="s">
        <v>1340</v>
      </c>
      <c r="C281" s="35">
        <v>97090192</v>
      </c>
      <c r="D281" s="35" t="s">
        <v>1254</v>
      </c>
      <c r="E281" s="35" t="s">
        <v>1202</v>
      </c>
      <c r="F281" s="35" t="s">
        <v>101</v>
      </c>
      <c r="G281" s="67">
        <v>586</v>
      </c>
      <c r="H281" s="67">
        <v>111.375</v>
      </c>
      <c r="I281" s="67">
        <v>697</v>
      </c>
      <c r="J281" s="35">
        <v>0</v>
      </c>
      <c r="K281" s="35">
        <v>0</v>
      </c>
      <c r="L281" s="35">
        <v>0</v>
      </c>
      <c r="M281" s="35">
        <v>0</v>
      </c>
      <c r="N281" s="35">
        <v>0</v>
      </c>
      <c r="O281" s="35">
        <v>0</v>
      </c>
      <c r="P281" s="35">
        <v>0</v>
      </c>
      <c r="Q281" s="35">
        <v>0</v>
      </c>
      <c r="R281" s="35">
        <v>9</v>
      </c>
      <c r="S281" s="35">
        <v>1</v>
      </c>
      <c r="T281" s="35">
        <v>10</v>
      </c>
      <c r="U281" s="35">
        <v>0.9</v>
      </c>
      <c r="V281" s="35">
        <v>0</v>
      </c>
      <c r="W281" s="35">
        <v>0</v>
      </c>
      <c r="X281" s="35">
        <v>0</v>
      </c>
      <c r="Y281" s="35">
        <v>0</v>
      </c>
      <c r="Z281" s="35">
        <v>0</v>
      </c>
      <c r="AA281" s="35">
        <v>0</v>
      </c>
      <c r="AB281" s="35">
        <v>0</v>
      </c>
      <c r="AC281" s="35">
        <v>0</v>
      </c>
      <c r="AD281" s="35">
        <v>0</v>
      </c>
      <c r="AE281" s="35">
        <v>0</v>
      </c>
      <c r="AF281" s="35">
        <v>0</v>
      </c>
      <c r="AG281" s="35">
        <v>0</v>
      </c>
      <c r="AH281" s="35">
        <v>0</v>
      </c>
      <c r="AI281" s="35">
        <v>0</v>
      </c>
      <c r="AJ281" s="35">
        <v>0</v>
      </c>
      <c r="AK281" s="35">
        <v>0</v>
      </c>
      <c r="AL281" s="35">
        <v>8</v>
      </c>
      <c r="AM281" s="35">
        <v>0</v>
      </c>
      <c r="AN281" s="35">
        <v>8</v>
      </c>
      <c r="AO281" s="35">
        <v>1</v>
      </c>
      <c r="AP281" s="35">
        <v>0</v>
      </c>
      <c r="AQ281" s="35">
        <v>0</v>
      </c>
      <c r="AR281" s="35">
        <v>0</v>
      </c>
      <c r="AS281" s="35">
        <v>0</v>
      </c>
      <c r="AT281" s="35">
        <v>17</v>
      </c>
      <c r="AU281" s="35">
        <v>1</v>
      </c>
      <c r="AV281" s="35">
        <v>1</v>
      </c>
      <c r="AW281" s="35">
        <v>8</v>
      </c>
      <c r="AX281" s="35">
        <v>7</v>
      </c>
      <c r="AY281" s="35">
        <v>192</v>
      </c>
      <c r="AZ281" s="35">
        <v>161</v>
      </c>
      <c r="BA281" s="35" t="s">
        <v>614</v>
      </c>
      <c r="BB281" s="35" t="s">
        <v>1341</v>
      </c>
      <c r="BC281" s="67">
        <v>111.375</v>
      </c>
      <c r="BD281" s="35">
        <v>0</v>
      </c>
      <c r="BE281" s="35">
        <v>0</v>
      </c>
      <c r="BF281" s="35">
        <v>49.5</v>
      </c>
      <c r="BG281" s="35">
        <v>0</v>
      </c>
      <c r="BH281" s="35">
        <v>0</v>
      </c>
      <c r="BI281" s="35">
        <v>0</v>
      </c>
      <c r="BJ281" s="35">
        <v>0</v>
      </c>
      <c r="BK281" s="35">
        <v>61.875</v>
      </c>
      <c r="BL281" s="35">
        <v>0</v>
      </c>
      <c r="BM281" s="35">
        <v>9</v>
      </c>
      <c r="BN281" s="35">
        <v>2</v>
      </c>
      <c r="BO281" s="35">
        <v>15</v>
      </c>
      <c r="BP281" s="35">
        <v>1</v>
      </c>
      <c r="BQ281" s="35">
        <v>0</v>
      </c>
    </row>
    <row r="282" spans="1:69" x14ac:dyDescent="0.25">
      <c r="A282" s="35" t="s">
        <v>293</v>
      </c>
      <c r="B282" s="35" t="s">
        <v>200</v>
      </c>
      <c r="C282" s="35">
        <v>45016192</v>
      </c>
      <c r="D282" s="35" t="s">
        <v>199</v>
      </c>
      <c r="E282" s="35" t="s">
        <v>350</v>
      </c>
      <c r="F282" s="35" t="s">
        <v>188</v>
      </c>
      <c r="G282" s="67">
        <v>793</v>
      </c>
      <c r="H282" s="67">
        <v>6.25</v>
      </c>
      <c r="I282" s="67">
        <v>799</v>
      </c>
      <c r="J282" s="35">
        <v>1</v>
      </c>
      <c r="K282" s="35">
        <v>1</v>
      </c>
      <c r="L282" s="35">
        <v>2</v>
      </c>
      <c r="M282" s="35">
        <v>0.5</v>
      </c>
      <c r="N282" s="35">
        <v>6</v>
      </c>
      <c r="O282" s="35">
        <v>0</v>
      </c>
      <c r="P282" s="35">
        <v>6</v>
      </c>
      <c r="Q282" s="35">
        <v>1</v>
      </c>
      <c r="R282" s="35">
        <v>0</v>
      </c>
      <c r="S282" s="35">
        <v>0</v>
      </c>
      <c r="T282" s="35">
        <v>0</v>
      </c>
      <c r="U282" s="35">
        <v>0</v>
      </c>
      <c r="V282" s="35">
        <v>0</v>
      </c>
      <c r="W282" s="35">
        <v>0</v>
      </c>
      <c r="X282" s="35">
        <v>0</v>
      </c>
      <c r="Y282" s="35">
        <v>0</v>
      </c>
      <c r="Z282" s="35">
        <v>0</v>
      </c>
      <c r="AA282" s="35">
        <v>0</v>
      </c>
      <c r="AB282" s="35">
        <v>0</v>
      </c>
      <c r="AC282" s="35">
        <v>0</v>
      </c>
      <c r="AD282" s="35">
        <v>0</v>
      </c>
      <c r="AE282" s="35">
        <v>0</v>
      </c>
      <c r="AF282" s="35">
        <v>0</v>
      </c>
      <c r="AG282" s="35">
        <v>0</v>
      </c>
      <c r="AH282" s="35">
        <v>0</v>
      </c>
      <c r="AI282" s="35">
        <v>0</v>
      </c>
      <c r="AJ282" s="35">
        <v>0</v>
      </c>
      <c r="AK282" s="35">
        <v>0</v>
      </c>
      <c r="AL282" s="35">
        <v>2</v>
      </c>
      <c r="AM282" s="35">
        <v>2</v>
      </c>
      <c r="AN282" s="35">
        <v>4</v>
      </c>
      <c r="AO282" s="35">
        <v>0.5</v>
      </c>
      <c r="AP282" s="35">
        <v>0</v>
      </c>
      <c r="AQ282" s="35">
        <v>0</v>
      </c>
      <c r="AR282" s="35">
        <v>0</v>
      </c>
      <c r="AS282" s="35">
        <v>0</v>
      </c>
      <c r="AT282" s="35">
        <v>9</v>
      </c>
      <c r="AU282" s="35">
        <v>28</v>
      </c>
      <c r="AV282" s="35">
        <v>114</v>
      </c>
      <c r="AW282" s="35">
        <v>26</v>
      </c>
      <c r="AX282" s="35">
        <v>26</v>
      </c>
      <c r="AY282" s="35">
        <v>127</v>
      </c>
      <c r="AZ282" s="35">
        <v>128</v>
      </c>
      <c r="BA282" s="35" t="s">
        <v>1281</v>
      </c>
      <c r="BB282" s="35" t="s">
        <v>525</v>
      </c>
      <c r="BC282" s="67">
        <v>6.25</v>
      </c>
      <c r="BD282" s="35">
        <v>-5</v>
      </c>
      <c r="BE282" s="35">
        <v>15</v>
      </c>
      <c r="BF282" s="35">
        <v>0</v>
      </c>
      <c r="BG282" s="35">
        <v>0</v>
      </c>
      <c r="BH282" s="35">
        <v>0</v>
      </c>
      <c r="BI282" s="35">
        <v>0</v>
      </c>
      <c r="BJ282" s="35">
        <v>0</v>
      </c>
      <c r="BK282" s="35">
        <v>-3.75</v>
      </c>
      <c r="BL282" s="35">
        <v>0</v>
      </c>
      <c r="BM282" s="35">
        <v>8</v>
      </c>
      <c r="BN282" s="35">
        <v>0</v>
      </c>
      <c r="BO282" s="35">
        <v>9</v>
      </c>
      <c r="BP282" s="35">
        <v>2</v>
      </c>
      <c r="BQ282" s="35">
        <v>1</v>
      </c>
    </row>
    <row r="283" spans="1:69" x14ac:dyDescent="0.25">
      <c r="A283" s="35" t="s">
        <v>293</v>
      </c>
      <c r="B283" s="35" t="s">
        <v>1736</v>
      </c>
      <c r="C283" s="35">
        <v>97092069</v>
      </c>
      <c r="D283" s="35" t="s">
        <v>1737</v>
      </c>
      <c r="E283" s="35" t="s">
        <v>1738</v>
      </c>
      <c r="F283" s="35" t="s">
        <v>1397</v>
      </c>
      <c r="G283" s="67">
        <v>867</v>
      </c>
      <c r="H283" s="67">
        <v>18.25</v>
      </c>
      <c r="I283" s="67">
        <v>885</v>
      </c>
      <c r="J283" s="35">
        <v>0</v>
      </c>
      <c r="K283" s="35">
        <v>0</v>
      </c>
      <c r="L283" s="35">
        <v>0</v>
      </c>
      <c r="M283" s="35">
        <v>0</v>
      </c>
      <c r="N283" s="35">
        <v>12</v>
      </c>
      <c r="O283" s="35">
        <v>0</v>
      </c>
      <c r="P283" s="35">
        <v>12</v>
      </c>
      <c r="Q283" s="35">
        <v>1</v>
      </c>
      <c r="R283" s="35">
        <v>0</v>
      </c>
      <c r="S283" s="35">
        <v>0</v>
      </c>
      <c r="T283" s="35">
        <v>0</v>
      </c>
      <c r="U283" s="35">
        <v>0</v>
      </c>
      <c r="V283" s="35">
        <v>2</v>
      </c>
      <c r="W283" s="35">
        <v>1</v>
      </c>
      <c r="X283" s="35">
        <v>3</v>
      </c>
      <c r="Y283" s="35">
        <v>0.66666666666666663</v>
      </c>
      <c r="Z283" s="35">
        <v>0</v>
      </c>
      <c r="AA283" s="35">
        <v>0</v>
      </c>
      <c r="AB283" s="35">
        <v>0</v>
      </c>
      <c r="AC283" s="35">
        <v>0</v>
      </c>
      <c r="AD283" s="35">
        <v>0</v>
      </c>
      <c r="AE283" s="35">
        <v>0</v>
      </c>
      <c r="AF283" s="35">
        <v>0</v>
      </c>
      <c r="AG283" s="35">
        <v>0</v>
      </c>
      <c r="AH283" s="35">
        <v>0</v>
      </c>
      <c r="AI283" s="35">
        <v>0</v>
      </c>
      <c r="AJ283" s="35">
        <v>0</v>
      </c>
      <c r="AK283" s="35">
        <v>0</v>
      </c>
      <c r="AL283" s="35">
        <v>0</v>
      </c>
      <c r="AM283" s="35">
        <v>0</v>
      </c>
      <c r="AN283" s="35">
        <v>0</v>
      </c>
      <c r="AO283" s="35">
        <v>0</v>
      </c>
      <c r="AP283" s="35">
        <v>0</v>
      </c>
      <c r="AQ283" s="35">
        <v>0</v>
      </c>
      <c r="AR283" s="35">
        <v>0</v>
      </c>
      <c r="AS283" s="35">
        <v>0</v>
      </c>
      <c r="AT283" s="35">
        <v>14</v>
      </c>
      <c r="AU283" s="35">
        <v>2</v>
      </c>
      <c r="AV283" s="35">
        <v>63</v>
      </c>
      <c r="AW283" s="35">
        <v>14</v>
      </c>
      <c r="AX283" s="35">
        <v>14</v>
      </c>
      <c r="AY283" s="35">
        <v>104</v>
      </c>
      <c r="AZ283" s="35">
        <v>104</v>
      </c>
      <c r="BA283" s="35" t="s">
        <v>1739</v>
      </c>
      <c r="BB283" s="35" t="s">
        <v>1740</v>
      </c>
      <c r="BC283" s="67">
        <v>18.25</v>
      </c>
      <c r="BD283" s="35">
        <v>0</v>
      </c>
      <c r="BE283" s="35">
        <v>17</v>
      </c>
      <c r="BF283" s="35">
        <v>0</v>
      </c>
      <c r="BG283" s="35">
        <v>1.25</v>
      </c>
      <c r="BH283" s="35">
        <v>0</v>
      </c>
      <c r="BI283" s="35">
        <v>0</v>
      </c>
      <c r="BJ283" s="35">
        <v>0</v>
      </c>
      <c r="BK283" s="35">
        <v>0</v>
      </c>
      <c r="BL283" s="35">
        <v>0</v>
      </c>
      <c r="BM283" s="35">
        <v>11</v>
      </c>
      <c r="BN283" s="35">
        <v>0</v>
      </c>
      <c r="BO283" s="35">
        <v>14</v>
      </c>
      <c r="BP283" s="35">
        <v>0</v>
      </c>
      <c r="BQ283" s="35">
        <v>1</v>
      </c>
    </row>
    <row r="284" spans="1:69" x14ac:dyDescent="0.25">
      <c r="A284" s="35" t="s">
        <v>293</v>
      </c>
      <c r="B284" s="35" t="s">
        <v>124</v>
      </c>
      <c r="C284" s="35">
        <v>55323642</v>
      </c>
      <c r="D284" s="35" t="s">
        <v>123</v>
      </c>
      <c r="E284" s="35" t="s">
        <v>426</v>
      </c>
      <c r="F284" s="35" t="s">
        <v>114</v>
      </c>
      <c r="G284" s="67">
        <v>948</v>
      </c>
      <c r="H284" s="67">
        <v>-10.5</v>
      </c>
      <c r="I284" s="67">
        <v>938</v>
      </c>
      <c r="J284" s="35">
        <v>0</v>
      </c>
      <c r="K284" s="35">
        <v>0</v>
      </c>
      <c r="L284" s="35">
        <v>0</v>
      </c>
      <c r="M284" s="35">
        <v>0</v>
      </c>
      <c r="N284" s="35">
        <v>7</v>
      </c>
      <c r="O284" s="35">
        <v>5</v>
      </c>
      <c r="P284" s="35">
        <v>12</v>
      </c>
      <c r="Q284" s="35">
        <v>0.58333333333333337</v>
      </c>
      <c r="R284" s="35">
        <v>0</v>
      </c>
      <c r="S284" s="35">
        <v>0</v>
      </c>
      <c r="T284" s="35">
        <v>0</v>
      </c>
      <c r="U284" s="35">
        <v>0</v>
      </c>
      <c r="V284" s="35">
        <v>0</v>
      </c>
      <c r="W284" s="35">
        <v>0</v>
      </c>
      <c r="X284" s="35">
        <v>0</v>
      </c>
      <c r="Y284" s="35">
        <v>0</v>
      </c>
      <c r="Z284" s="35">
        <v>0</v>
      </c>
      <c r="AA284" s="35">
        <v>0</v>
      </c>
      <c r="AB284" s="35">
        <v>0</v>
      </c>
      <c r="AC284" s="35">
        <v>0</v>
      </c>
      <c r="AD284" s="35">
        <v>0</v>
      </c>
      <c r="AE284" s="35">
        <v>0</v>
      </c>
      <c r="AF284" s="35">
        <v>0</v>
      </c>
      <c r="AG284" s="35">
        <v>0</v>
      </c>
      <c r="AH284" s="35">
        <v>0</v>
      </c>
      <c r="AI284" s="35">
        <v>0</v>
      </c>
      <c r="AJ284" s="35">
        <v>0</v>
      </c>
      <c r="AK284" s="35">
        <v>0</v>
      </c>
      <c r="AL284" s="35">
        <v>0</v>
      </c>
      <c r="AM284" s="35">
        <v>0</v>
      </c>
      <c r="AN284" s="35">
        <v>0</v>
      </c>
      <c r="AO284" s="35">
        <v>0</v>
      </c>
      <c r="AP284" s="35">
        <v>0</v>
      </c>
      <c r="AQ284" s="35">
        <v>0</v>
      </c>
      <c r="AR284" s="35">
        <v>0</v>
      </c>
      <c r="AS284" s="35">
        <v>0</v>
      </c>
      <c r="AT284" s="35">
        <v>7</v>
      </c>
      <c r="AU284" s="35">
        <v>5</v>
      </c>
      <c r="AV284" s="35">
        <v>378</v>
      </c>
      <c r="AW284" s="35">
        <v>2</v>
      </c>
      <c r="AX284" s="35">
        <v>2</v>
      </c>
      <c r="AY284" s="35">
        <v>86</v>
      </c>
      <c r="AZ284" s="35">
        <v>89</v>
      </c>
      <c r="BA284" s="35" t="s">
        <v>655</v>
      </c>
      <c r="BB284" s="35" t="s">
        <v>445</v>
      </c>
      <c r="BC284" s="67">
        <v>-10.5</v>
      </c>
      <c r="BD284" s="35">
        <v>0</v>
      </c>
      <c r="BE284" s="35">
        <v>-10.5</v>
      </c>
      <c r="BF284" s="35">
        <v>0</v>
      </c>
      <c r="BG284" s="35">
        <v>0</v>
      </c>
      <c r="BH284" s="35">
        <v>0</v>
      </c>
      <c r="BI284" s="35">
        <v>0</v>
      </c>
      <c r="BJ284" s="35">
        <v>0</v>
      </c>
      <c r="BK284" s="35">
        <v>0</v>
      </c>
      <c r="BL284" s="35">
        <v>0</v>
      </c>
      <c r="BM284" s="35">
        <v>4</v>
      </c>
      <c r="BN284" s="35">
        <v>0</v>
      </c>
      <c r="BO284" s="35">
        <v>7</v>
      </c>
      <c r="BP284" s="35">
        <v>3</v>
      </c>
      <c r="BQ284" s="35">
        <v>2</v>
      </c>
    </row>
    <row r="285" spans="1:69" x14ac:dyDescent="0.25">
      <c r="A285" s="35" t="s">
        <v>293</v>
      </c>
      <c r="B285" s="35" t="s">
        <v>1741</v>
      </c>
      <c r="C285" s="35">
        <v>97094227</v>
      </c>
      <c r="D285" s="35" t="s">
        <v>1742</v>
      </c>
      <c r="E285" s="35" t="s">
        <v>1743</v>
      </c>
      <c r="F285" s="35" t="s">
        <v>103</v>
      </c>
      <c r="G285" s="67">
        <v>500</v>
      </c>
      <c r="H285" s="67">
        <v>0</v>
      </c>
      <c r="I285" s="67">
        <v>500</v>
      </c>
      <c r="J285" s="35">
        <v>0</v>
      </c>
      <c r="K285" s="35">
        <v>0</v>
      </c>
      <c r="L285" s="35">
        <v>0</v>
      </c>
      <c r="M285" s="35">
        <v>0</v>
      </c>
      <c r="N285" s="35">
        <v>0</v>
      </c>
      <c r="O285" s="35">
        <v>0</v>
      </c>
      <c r="P285" s="35">
        <v>0</v>
      </c>
      <c r="Q285" s="35">
        <v>0</v>
      </c>
      <c r="R285" s="35">
        <v>0</v>
      </c>
      <c r="S285" s="35">
        <v>0</v>
      </c>
      <c r="T285" s="35">
        <v>0</v>
      </c>
      <c r="U285" s="35">
        <v>0</v>
      </c>
      <c r="V285" s="35">
        <v>0</v>
      </c>
      <c r="W285" s="35">
        <v>0</v>
      </c>
      <c r="X285" s="35">
        <v>0</v>
      </c>
      <c r="Y285" s="35">
        <v>0</v>
      </c>
      <c r="Z285" s="35">
        <v>0</v>
      </c>
      <c r="AA285" s="35">
        <v>0</v>
      </c>
      <c r="AB285" s="35">
        <v>0</v>
      </c>
      <c r="AC285" s="35">
        <v>0</v>
      </c>
      <c r="AD285" s="35">
        <v>0</v>
      </c>
      <c r="AE285" s="35">
        <v>0</v>
      </c>
      <c r="AF285" s="35">
        <v>0</v>
      </c>
      <c r="AG285" s="35">
        <v>0</v>
      </c>
      <c r="AH285" s="35">
        <v>0</v>
      </c>
      <c r="AI285" s="35">
        <v>0</v>
      </c>
      <c r="AJ285" s="35">
        <v>0</v>
      </c>
      <c r="AK285" s="35">
        <v>0</v>
      </c>
      <c r="AL285" s="35">
        <v>0</v>
      </c>
      <c r="AM285" s="35">
        <v>0</v>
      </c>
      <c r="AN285" s="35">
        <v>0</v>
      </c>
      <c r="AO285" s="35">
        <v>0</v>
      </c>
      <c r="AP285" s="35">
        <v>0</v>
      </c>
      <c r="AQ285" s="35">
        <v>0</v>
      </c>
      <c r="AR285" s="35">
        <v>0</v>
      </c>
      <c r="AS285" s="35">
        <v>0</v>
      </c>
      <c r="AT285" s="35">
        <v>0</v>
      </c>
      <c r="AU285" s="35">
        <v>16</v>
      </c>
      <c r="AV285" s="35">
        <v>156</v>
      </c>
      <c r="AW285" s="35">
        <v>16</v>
      </c>
      <c r="AX285" s="35">
        <v>22</v>
      </c>
      <c r="AY285" s="35">
        <v>232</v>
      </c>
      <c r="AZ285" s="35">
        <v>252</v>
      </c>
      <c r="BA285" s="35" t="s">
        <v>1394</v>
      </c>
      <c r="BB285" s="35" t="s">
        <v>1744</v>
      </c>
      <c r="BC285" s="67">
        <v>0</v>
      </c>
      <c r="BD285" s="35">
        <v>0</v>
      </c>
      <c r="BE285" s="35">
        <v>0</v>
      </c>
      <c r="BF285" s="35">
        <v>0</v>
      </c>
      <c r="BG285" s="35">
        <v>0</v>
      </c>
      <c r="BH285" s="35">
        <v>0</v>
      </c>
      <c r="BI285" s="35">
        <v>0</v>
      </c>
      <c r="BJ285" s="35">
        <v>0</v>
      </c>
      <c r="BK285" s="35">
        <v>0</v>
      </c>
      <c r="BL285" s="35">
        <v>0</v>
      </c>
      <c r="BM285" s="35">
        <v>0</v>
      </c>
      <c r="BN285" s="35">
        <v>0</v>
      </c>
      <c r="BO285" s="35">
        <v>0</v>
      </c>
      <c r="BP285" s="35">
        <v>0</v>
      </c>
      <c r="BQ285" s="35">
        <v>0</v>
      </c>
    </row>
    <row r="286" spans="1:69" x14ac:dyDescent="0.25">
      <c r="A286" s="35" t="s">
        <v>293</v>
      </c>
      <c r="B286" s="35" t="s">
        <v>202</v>
      </c>
      <c r="C286" s="35">
        <v>55359577</v>
      </c>
      <c r="D286" s="35" t="s">
        <v>201</v>
      </c>
      <c r="E286" s="35" t="s">
        <v>526</v>
      </c>
      <c r="F286" s="35" t="s">
        <v>188</v>
      </c>
      <c r="G286" s="67">
        <v>1039</v>
      </c>
      <c r="H286" s="67">
        <v>7.875</v>
      </c>
      <c r="I286" s="67">
        <v>1047</v>
      </c>
      <c r="J286" s="35">
        <v>2</v>
      </c>
      <c r="K286" s="35">
        <v>6</v>
      </c>
      <c r="L286" s="35">
        <v>8</v>
      </c>
      <c r="M286" s="35">
        <v>0.25</v>
      </c>
      <c r="N286" s="35">
        <v>4</v>
      </c>
      <c r="O286" s="35">
        <v>8</v>
      </c>
      <c r="P286" s="35">
        <v>12</v>
      </c>
      <c r="Q286" s="35">
        <v>0.33333333333333331</v>
      </c>
      <c r="R286" s="35">
        <v>0</v>
      </c>
      <c r="S286" s="35">
        <v>0</v>
      </c>
      <c r="T286" s="35">
        <v>0</v>
      </c>
      <c r="U286" s="35">
        <v>0</v>
      </c>
      <c r="V286" s="35">
        <v>0</v>
      </c>
      <c r="W286" s="35">
        <v>0</v>
      </c>
      <c r="X286" s="35">
        <v>0</v>
      </c>
      <c r="Y286" s="35">
        <v>0</v>
      </c>
      <c r="Z286" s="35">
        <v>0</v>
      </c>
      <c r="AA286" s="35">
        <v>0</v>
      </c>
      <c r="AB286" s="35">
        <v>0</v>
      </c>
      <c r="AC286" s="35">
        <v>0</v>
      </c>
      <c r="AD286" s="35">
        <v>0</v>
      </c>
      <c r="AE286" s="35">
        <v>0</v>
      </c>
      <c r="AF286" s="35">
        <v>0</v>
      </c>
      <c r="AG286" s="35">
        <v>0</v>
      </c>
      <c r="AH286" s="35">
        <v>0</v>
      </c>
      <c r="AI286" s="35">
        <v>0</v>
      </c>
      <c r="AJ286" s="35">
        <v>0</v>
      </c>
      <c r="AK286" s="35">
        <v>0</v>
      </c>
      <c r="AL286" s="35">
        <v>2</v>
      </c>
      <c r="AM286" s="35">
        <v>0</v>
      </c>
      <c r="AN286" s="35">
        <v>2</v>
      </c>
      <c r="AO286" s="35">
        <v>1</v>
      </c>
      <c r="AP286" s="35">
        <v>0</v>
      </c>
      <c r="AQ286" s="35">
        <v>0</v>
      </c>
      <c r="AR286" s="35">
        <v>0</v>
      </c>
      <c r="AS286" s="35">
        <v>0</v>
      </c>
      <c r="AT286" s="35">
        <v>8</v>
      </c>
      <c r="AU286" s="35">
        <v>25</v>
      </c>
      <c r="AV286" s="35">
        <v>103</v>
      </c>
      <c r="AW286" s="35">
        <v>16</v>
      </c>
      <c r="AX286" s="35">
        <v>15</v>
      </c>
      <c r="AY286" s="35">
        <v>67</v>
      </c>
      <c r="AZ286" s="35">
        <v>66</v>
      </c>
      <c r="BA286" s="35" t="s">
        <v>1247</v>
      </c>
      <c r="BB286" s="35" t="s">
        <v>527</v>
      </c>
      <c r="BC286" s="67">
        <v>7.875</v>
      </c>
      <c r="BD286" s="35">
        <v>9.5</v>
      </c>
      <c r="BE286" s="35">
        <v>-3.5</v>
      </c>
      <c r="BF286" s="35">
        <v>0</v>
      </c>
      <c r="BG286" s="35">
        <v>0</v>
      </c>
      <c r="BH286" s="35">
        <v>0</v>
      </c>
      <c r="BI286" s="35">
        <v>0</v>
      </c>
      <c r="BJ286" s="35">
        <v>0</v>
      </c>
      <c r="BK286" s="35">
        <v>1.875</v>
      </c>
      <c r="BL286" s="35">
        <v>0</v>
      </c>
      <c r="BM286" s="35">
        <v>2</v>
      </c>
      <c r="BN286" s="35">
        <v>1</v>
      </c>
      <c r="BO286" s="35">
        <v>7</v>
      </c>
      <c r="BP286" s="35">
        <v>14</v>
      </c>
      <c r="BQ286" s="35">
        <v>0</v>
      </c>
    </row>
    <row r="287" spans="1:69" x14ac:dyDescent="0.25">
      <c r="A287" s="35" t="s">
        <v>293</v>
      </c>
      <c r="B287" s="35" t="s">
        <v>204</v>
      </c>
      <c r="C287" s="35">
        <v>87417565</v>
      </c>
      <c r="D287" s="35" t="s">
        <v>203</v>
      </c>
      <c r="E287" s="35" t="s">
        <v>963</v>
      </c>
      <c r="F287" s="35" t="s">
        <v>188</v>
      </c>
      <c r="G287" s="67">
        <v>1499</v>
      </c>
      <c r="H287" s="67">
        <v>11.875</v>
      </c>
      <c r="I287" s="67">
        <v>1511</v>
      </c>
      <c r="J287" s="35">
        <v>0</v>
      </c>
      <c r="K287" s="35">
        <v>0</v>
      </c>
      <c r="L287" s="35">
        <v>0</v>
      </c>
      <c r="M287" s="35">
        <v>0</v>
      </c>
      <c r="N287" s="35">
        <v>0</v>
      </c>
      <c r="O287" s="35">
        <v>0</v>
      </c>
      <c r="P287" s="35">
        <v>0</v>
      </c>
      <c r="Q287" s="35">
        <v>0</v>
      </c>
      <c r="R287" s="35">
        <v>0</v>
      </c>
      <c r="S287" s="35">
        <v>0</v>
      </c>
      <c r="T287" s="35">
        <v>0</v>
      </c>
      <c r="U287" s="35">
        <v>0</v>
      </c>
      <c r="V287" s="35">
        <v>0</v>
      </c>
      <c r="W287" s="35">
        <v>0</v>
      </c>
      <c r="X287" s="35">
        <v>0</v>
      </c>
      <c r="Y287" s="35">
        <v>0</v>
      </c>
      <c r="Z287" s="35">
        <v>0</v>
      </c>
      <c r="AA287" s="35">
        <v>0</v>
      </c>
      <c r="AB287" s="35">
        <v>0</v>
      </c>
      <c r="AC287" s="35">
        <v>0</v>
      </c>
      <c r="AD287" s="35">
        <v>0</v>
      </c>
      <c r="AE287" s="35">
        <v>0</v>
      </c>
      <c r="AF287" s="35">
        <v>0</v>
      </c>
      <c r="AG287" s="35">
        <v>0</v>
      </c>
      <c r="AH287" s="35">
        <v>0</v>
      </c>
      <c r="AI287" s="35">
        <v>0</v>
      </c>
      <c r="AJ287" s="35">
        <v>0</v>
      </c>
      <c r="AK287" s="35">
        <v>0</v>
      </c>
      <c r="AL287" s="35">
        <v>10</v>
      </c>
      <c r="AM287" s="35">
        <v>0</v>
      </c>
      <c r="AN287" s="35">
        <v>10</v>
      </c>
      <c r="AO287" s="35">
        <v>1</v>
      </c>
      <c r="AP287" s="35">
        <v>0</v>
      </c>
      <c r="AQ287" s="35">
        <v>0</v>
      </c>
      <c r="AR287" s="35">
        <v>0</v>
      </c>
      <c r="AS287" s="35">
        <v>0</v>
      </c>
      <c r="AT287" s="35">
        <v>10</v>
      </c>
      <c r="AU287" s="35">
        <v>24</v>
      </c>
      <c r="AV287" s="35">
        <v>90</v>
      </c>
      <c r="AW287" s="35">
        <v>3</v>
      </c>
      <c r="AX287" s="35">
        <v>2</v>
      </c>
      <c r="AY287" s="35">
        <v>12</v>
      </c>
      <c r="AZ287" s="35">
        <v>11</v>
      </c>
      <c r="BA287" s="35" t="s">
        <v>1191</v>
      </c>
      <c r="BB287" s="35" t="s">
        <v>529</v>
      </c>
      <c r="BC287" s="67">
        <v>11.875</v>
      </c>
      <c r="BD287" s="35">
        <v>0</v>
      </c>
      <c r="BE287" s="35">
        <v>0</v>
      </c>
      <c r="BF287" s="35">
        <v>0</v>
      </c>
      <c r="BG287" s="35">
        <v>0</v>
      </c>
      <c r="BH287" s="35">
        <v>0</v>
      </c>
      <c r="BI287" s="35">
        <v>0</v>
      </c>
      <c r="BJ287" s="35">
        <v>0</v>
      </c>
      <c r="BK287" s="35">
        <v>11.875</v>
      </c>
      <c r="BL287" s="35">
        <v>0</v>
      </c>
      <c r="BM287" s="35">
        <v>10</v>
      </c>
      <c r="BN287" s="35">
        <v>0</v>
      </c>
      <c r="BO287" s="35">
        <v>10</v>
      </c>
      <c r="BP287" s="35">
        <v>0</v>
      </c>
      <c r="BQ287" s="35">
        <v>0</v>
      </c>
    </row>
    <row r="288" spans="1:69" x14ac:dyDescent="0.25">
      <c r="A288" s="35" t="s">
        <v>293</v>
      </c>
      <c r="B288" s="35" t="s">
        <v>1745</v>
      </c>
      <c r="C288" s="35">
        <v>97093938</v>
      </c>
      <c r="D288" s="35" t="s">
        <v>1746</v>
      </c>
      <c r="E288" s="35" t="s">
        <v>1747</v>
      </c>
      <c r="F288" s="35" t="s">
        <v>1397</v>
      </c>
      <c r="G288" s="67">
        <v>964</v>
      </c>
      <c r="H288" s="67">
        <v>8.5</v>
      </c>
      <c r="I288" s="67">
        <v>973</v>
      </c>
      <c r="J288" s="35">
        <v>0</v>
      </c>
      <c r="K288" s="35">
        <v>0</v>
      </c>
      <c r="L288" s="35">
        <v>0</v>
      </c>
      <c r="M288" s="35">
        <v>0</v>
      </c>
      <c r="N288" s="35">
        <v>12</v>
      </c>
      <c r="O288" s="35">
        <v>0</v>
      </c>
      <c r="P288" s="35">
        <v>12</v>
      </c>
      <c r="Q288" s="35">
        <v>1</v>
      </c>
      <c r="R288" s="35">
        <v>0</v>
      </c>
      <c r="S288" s="35">
        <v>0</v>
      </c>
      <c r="T288" s="35">
        <v>0</v>
      </c>
      <c r="U288" s="35">
        <v>0</v>
      </c>
      <c r="V288" s="35">
        <v>0</v>
      </c>
      <c r="W288" s="35">
        <v>0</v>
      </c>
      <c r="X288" s="35">
        <v>0</v>
      </c>
      <c r="Y288" s="35">
        <v>0</v>
      </c>
      <c r="Z288" s="35">
        <v>0</v>
      </c>
      <c r="AA288" s="35">
        <v>0</v>
      </c>
      <c r="AB288" s="35">
        <v>0</v>
      </c>
      <c r="AC288" s="35">
        <v>0</v>
      </c>
      <c r="AD288" s="35">
        <v>0</v>
      </c>
      <c r="AE288" s="35">
        <v>0</v>
      </c>
      <c r="AF288" s="35">
        <v>0</v>
      </c>
      <c r="AG288" s="35">
        <v>0</v>
      </c>
      <c r="AH288" s="35">
        <v>0</v>
      </c>
      <c r="AI288" s="35">
        <v>0</v>
      </c>
      <c r="AJ288" s="35">
        <v>0</v>
      </c>
      <c r="AK288" s="35">
        <v>0</v>
      </c>
      <c r="AL288" s="35">
        <v>0</v>
      </c>
      <c r="AM288" s="35">
        <v>0</v>
      </c>
      <c r="AN288" s="35">
        <v>0</v>
      </c>
      <c r="AO288" s="35">
        <v>0</v>
      </c>
      <c r="AP288" s="35">
        <v>0</v>
      </c>
      <c r="AQ288" s="35">
        <v>0</v>
      </c>
      <c r="AR288" s="35">
        <v>0</v>
      </c>
      <c r="AS288" s="35">
        <v>0</v>
      </c>
      <c r="AT288" s="35">
        <v>12</v>
      </c>
      <c r="AU288" s="35">
        <v>4</v>
      </c>
      <c r="AV288" s="35">
        <v>99</v>
      </c>
      <c r="AW288" s="35">
        <v>13</v>
      </c>
      <c r="AX288" s="35">
        <v>13</v>
      </c>
      <c r="AY288" s="35">
        <v>83</v>
      </c>
      <c r="AZ288" s="35">
        <v>79</v>
      </c>
      <c r="BA288" s="35" t="s">
        <v>1748</v>
      </c>
      <c r="BB288" s="35" t="s">
        <v>1749</v>
      </c>
      <c r="BC288" s="67">
        <v>8.5</v>
      </c>
      <c r="BD288" s="35">
        <v>0</v>
      </c>
      <c r="BE288" s="35">
        <v>8.5</v>
      </c>
      <c r="BF288" s="35">
        <v>0</v>
      </c>
      <c r="BG288" s="35">
        <v>0</v>
      </c>
      <c r="BH288" s="35">
        <v>0</v>
      </c>
      <c r="BI288" s="35">
        <v>0</v>
      </c>
      <c r="BJ288" s="35">
        <v>0</v>
      </c>
      <c r="BK288" s="35">
        <v>0</v>
      </c>
      <c r="BL288" s="35">
        <v>0</v>
      </c>
      <c r="BM288" s="35">
        <v>12</v>
      </c>
      <c r="BN288" s="35">
        <v>0</v>
      </c>
      <c r="BO288" s="35">
        <v>12</v>
      </c>
      <c r="BP288" s="35">
        <v>0</v>
      </c>
      <c r="BQ288" s="35">
        <v>0</v>
      </c>
    </row>
    <row r="289" spans="1:69" x14ac:dyDescent="0.25">
      <c r="A289" s="35" t="s">
        <v>293</v>
      </c>
      <c r="B289" s="35" t="s">
        <v>1750</v>
      </c>
      <c r="C289" s="35">
        <v>97072164</v>
      </c>
      <c r="D289" s="35" t="s">
        <v>1751</v>
      </c>
      <c r="E289" s="35" t="s">
        <v>1752</v>
      </c>
      <c r="F289" s="35" t="s">
        <v>103</v>
      </c>
      <c r="G289" s="67">
        <v>500</v>
      </c>
      <c r="H289" s="67">
        <v>-10</v>
      </c>
      <c r="I289" s="67">
        <v>490</v>
      </c>
      <c r="J289" s="35">
        <v>0</v>
      </c>
      <c r="K289" s="35">
        <v>0</v>
      </c>
      <c r="L289" s="35">
        <v>0</v>
      </c>
      <c r="M289" s="35">
        <v>0</v>
      </c>
      <c r="N289" s="35">
        <v>0</v>
      </c>
      <c r="O289" s="35">
        <v>0</v>
      </c>
      <c r="P289" s="35">
        <v>0</v>
      </c>
      <c r="Q289" s="35">
        <v>0</v>
      </c>
      <c r="R289" s="35">
        <v>0</v>
      </c>
      <c r="S289" s="35">
        <v>2</v>
      </c>
      <c r="T289" s="35">
        <v>2</v>
      </c>
      <c r="U289" s="35">
        <v>0</v>
      </c>
      <c r="V289" s="35">
        <v>0</v>
      </c>
      <c r="W289" s="35">
        <v>0</v>
      </c>
      <c r="X289" s="35">
        <v>0</v>
      </c>
      <c r="Y289" s="35">
        <v>0</v>
      </c>
      <c r="Z289" s="35">
        <v>0</v>
      </c>
      <c r="AA289" s="35">
        <v>0</v>
      </c>
      <c r="AB289" s="35">
        <v>0</v>
      </c>
      <c r="AC289" s="35">
        <v>0</v>
      </c>
      <c r="AD289" s="35">
        <v>0</v>
      </c>
      <c r="AE289" s="35">
        <v>0</v>
      </c>
      <c r="AF289" s="35">
        <v>0</v>
      </c>
      <c r="AG289" s="35">
        <v>0</v>
      </c>
      <c r="AH289" s="35">
        <v>0</v>
      </c>
      <c r="AI289" s="35">
        <v>0</v>
      </c>
      <c r="AJ289" s="35">
        <v>0</v>
      </c>
      <c r="AK289" s="35">
        <v>0</v>
      </c>
      <c r="AL289" s="35">
        <v>0</v>
      </c>
      <c r="AM289" s="35">
        <v>0</v>
      </c>
      <c r="AN289" s="35">
        <v>0</v>
      </c>
      <c r="AO289" s="35">
        <v>0</v>
      </c>
      <c r="AP289" s="35">
        <v>0</v>
      </c>
      <c r="AQ289" s="35">
        <v>0</v>
      </c>
      <c r="AR289" s="35">
        <v>0</v>
      </c>
      <c r="AS289" s="35">
        <v>0</v>
      </c>
      <c r="AT289" s="35">
        <v>0</v>
      </c>
      <c r="AU289" s="35">
        <v>38</v>
      </c>
      <c r="AV289" s="35">
        <v>372</v>
      </c>
      <c r="AW289" s="35">
        <v>16</v>
      </c>
      <c r="AX289" s="35">
        <v>39</v>
      </c>
      <c r="AY289" s="35">
        <v>232</v>
      </c>
      <c r="AZ289" s="35">
        <v>252</v>
      </c>
      <c r="BA289" s="35" t="s">
        <v>1592</v>
      </c>
      <c r="BB289" s="35" t="s">
        <v>1753</v>
      </c>
      <c r="BC289" s="67">
        <v>-10</v>
      </c>
      <c r="BD289" s="35">
        <v>0</v>
      </c>
      <c r="BE289" s="35">
        <v>0</v>
      </c>
      <c r="BF289" s="35">
        <v>-10</v>
      </c>
      <c r="BG289" s="35">
        <v>0</v>
      </c>
      <c r="BH289" s="35">
        <v>0</v>
      </c>
      <c r="BI289" s="35">
        <v>0</v>
      </c>
      <c r="BJ289" s="35">
        <v>0</v>
      </c>
      <c r="BK289" s="35">
        <v>0</v>
      </c>
      <c r="BL289" s="35">
        <v>0</v>
      </c>
      <c r="BM289" s="35">
        <v>0</v>
      </c>
      <c r="BN289" s="35">
        <v>0</v>
      </c>
      <c r="BO289" s="35">
        <v>0</v>
      </c>
      <c r="BP289" s="35">
        <v>2</v>
      </c>
      <c r="BQ289" s="35">
        <v>0</v>
      </c>
    </row>
    <row r="290" spans="1:69" x14ac:dyDescent="0.25">
      <c r="A290" s="35" t="s">
        <v>293</v>
      </c>
      <c r="B290" s="35" t="s">
        <v>833</v>
      </c>
      <c r="C290" s="35">
        <v>97085295</v>
      </c>
      <c r="D290" s="35" t="s">
        <v>760</v>
      </c>
      <c r="E290" s="35" t="s">
        <v>313</v>
      </c>
      <c r="F290" s="35" t="s">
        <v>103</v>
      </c>
      <c r="G290" s="67">
        <v>500</v>
      </c>
      <c r="H290" s="67">
        <v>-44.625</v>
      </c>
      <c r="I290" s="67">
        <v>455</v>
      </c>
      <c r="J290" s="35">
        <v>0</v>
      </c>
      <c r="K290" s="35">
        <v>0</v>
      </c>
      <c r="L290" s="35">
        <v>0</v>
      </c>
      <c r="M290" s="35">
        <v>0</v>
      </c>
      <c r="N290" s="35">
        <v>1</v>
      </c>
      <c r="O290" s="35">
        <v>8</v>
      </c>
      <c r="P290" s="35">
        <v>9</v>
      </c>
      <c r="Q290" s="35">
        <v>0.1111111111111111</v>
      </c>
      <c r="R290" s="35">
        <v>0</v>
      </c>
      <c r="S290" s="35">
        <v>0</v>
      </c>
      <c r="T290" s="35">
        <v>0</v>
      </c>
      <c r="U290" s="35">
        <v>0</v>
      </c>
      <c r="V290" s="35">
        <v>0</v>
      </c>
      <c r="W290" s="35">
        <v>4</v>
      </c>
      <c r="X290" s="35">
        <v>4</v>
      </c>
      <c r="Y290" s="35">
        <v>0</v>
      </c>
      <c r="Z290" s="35">
        <v>0</v>
      </c>
      <c r="AA290" s="35">
        <v>0</v>
      </c>
      <c r="AB290" s="35">
        <v>0</v>
      </c>
      <c r="AC290" s="35">
        <v>0</v>
      </c>
      <c r="AD290" s="35">
        <v>0</v>
      </c>
      <c r="AE290" s="35">
        <v>0</v>
      </c>
      <c r="AF290" s="35">
        <v>0</v>
      </c>
      <c r="AG290" s="35">
        <v>0</v>
      </c>
      <c r="AH290" s="35">
        <v>0</v>
      </c>
      <c r="AI290" s="35">
        <v>0</v>
      </c>
      <c r="AJ290" s="35">
        <v>0</v>
      </c>
      <c r="AK290" s="35">
        <v>0</v>
      </c>
      <c r="AL290" s="35">
        <v>0</v>
      </c>
      <c r="AM290" s="35">
        <v>0</v>
      </c>
      <c r="AN290" s="35">
        <v>0</v>
      </c>
      <c r="AO290" s="35">
        <v>0</v>
      </c>
      <c r="AP290" s="35">
        <v>0</v>
      </c>
      <c r="AQ290" s="35">
        <v>0</v>
      </c>
      <c r="AR290" s="35">
        <v>0</v>
      </c>
      <c r="AS290" s="35">
        <v>0</v>
      </c>
      <c r="AT290" s="35">
        <v>1</v>
      </c>
      <c r="AU290" s="35">
        <v>48</v>
      </c>
      <c r="AV290" s="35">
        <v>443</v>
      </c>
      <c r="AW290" s="35">
        <v>16</v>
      </c>
      <c r="AX290" s="35">
        <v>48</v>
      </c>
      <c r="AY290" s="35">
        <v>232</v>
      </c>
      <c r="AZ290" s="35">
        <v>252</v>
      </c>
      <c r="BA290" s="35" t="s">
        <v>1754</v>
      </c>
      <c r="BB290" s="35" t="s">
        <v>834</v>
      </c>
      <c r="BC290" s="67">
        <v>-44.625</v>
      </c>
      <c r="BD290" s="35">
        <v>0</v>
      </c>
      <c r="BE290" s="35">
        <v>-26.5</v>
      </c>
      <c r="BF290" s="35">
        <v>0</v>
      </c>
      <c r="BG290" s="35">
        <v>-18.125</v>
      </c>
      <c r="BH290" s="35">
        <v>0</v>
      </c>
      <c r="BI290" s="35">
        <v>0</v>
      </c>
      <c r="BJ290" s="35">
        <v>0</v>
      </c>
      <c r="BK290" s="35">
        <v>0</v>
      </c>
      <c r="BL290" s="35">
        <v>0</v>
      </c>
      <c r="BM290" s="35">
        <v>1</v>
      </c>
      <c r="BN290" s="35">
        <v>0</v>
      </c>
      <c r="BO290" s="35">
        <v>1</v>
      </c>
      <c r="BP290" s="35">
        <v>12</v>
      </c>
      <c r="BQ290" s="35">
        <v>0</v>
      </c>
    </row>
    <row r="291" spans="1:69" x14ac:dyDescent="0.25">
      <c r="A291" s="35" t="s">
        <v>293</v>
      </c>
      <c r="B291" s="35" t="s">
        <v>1127</v>
      </c>
      <c r="C291" s="35">
        <v>97088070</v>
      </c>
      <c r="D291" s="35" t="s">
        <v>1126</v>
      </c>
      <c r="E291" s="35" t="s">
        <v>344</v>
      </c>
      <c r="F291" s="35" t="s">
        <v>101</v>
      </c>
      <c r="G291" s="67">
        <v>504</v>
      </c>
      <c r="H291" s="67">
        <v>12.25</v>
      </c>
      <c r="I291" s="67">
        <v>516</v>
      </c>
      <c r="J291" s="35">
        <v>0</v>
      </c>
      <c r="K291" s="35">
        <v>0</v>
      </c>
      <c r="L291" s="35">
        <v>0</v>
      </c>
      <c r="M291" s="35">
        <v>0</v>
      </c>
      <c r="N291" s="35">
        <v>0</v>
      </c>
      <c r="O291" s="35">
        <v>0</v>
      </c>
      <c r="P291" s="35">
        <v>0</v>
      </c>
      <c r="Q291" s="35">
        <v>0</v>
      </c>
      <c r="R291" s="35">
        <v>5</v>
      </c>
      <c r="S291" s="35">
        <v>5</v>
      </c>
      <c r="T291" s="35">
        <v>10</v>
      </c>
      <c r="U291" s="35">
        <v>0.5</v>
      </c>
      <c r="V291" s="35">
        <v>0</v>
      </c>
      <c r="W291" s="35">
        <v>0</v>
      </c>
      <c r="X291" s="35">
        <v>0</v>
      </c>
      <c r="Y291" s="35">
        <v>0</v>
      </c>
      <c r="Z291" s="35">
        <v>0</v>
      </c>
      <c r="AA291" s="35">
        <v>0</v>
      </c>
      <c r="AB291" s="35">
        <v>0</v>
      </c>
      <c r="AC291" s="35">
        <v>0</v>
      </c>
      <c r="AD291" s="35">
        <v>0</v>
      </c>
      <c r="AE291" s="35">
        <v>0</v>
      </c>
      <c r="AF291" s="35">
        <v>0</v>
      </c>
      <c r="AG291" s="35">
        <v>0</v>
      </c>
      <c r="AH291" s="35">
        <v>0</v>
      </c>
      <c r="AI291" s="35">
        <v>0</v>
      </c>
      <c r="AJ291" s="35">
        <v>0</v>
      </c>
      <c r="AK291" s="35">
        <v>0</v>
      </c>
      <c r="AL291" s="35">
        <v>0</v>
      </c>
      <c r="AM291" s="35">
        <v>0</v>
      </c>
      <c r="AN291" s="35">
        <v>0</v>
      </c>
      <c r="AO291" s="35">
        <v>0</v>
      </c>
      <c r="AP291" s="35">
        <v>4</v>
      </c>
      <c r="AQ291" s="35">
        <v>5</v>
      </c>
      <c r="AR291" s="35">
        <v>9</v>
      </c>
      <c r="AS291" s="35">
        <v>0.44444444444444442</v>
      </c>
      <c r="AT291" s="35">
        <v>9</v>
      </c>
      <c r="AU291" s="35">
        <v>7</v>
      </c>
      <c r="AV291" s="35">
        <v>87</v>
      </c>
      <c r="AW291" s="35">
        <v>12</v>
      </c>
      <c r="AX291" s="35">
        <v>11</v>
      </c>
      <c r="AY291" s="35">
        <v>230</v>
      </c>
      <c r="AZ291" s="35">
        <v>231</v>
      </c>
      <c r="BA291" s="35" t="s">
        <v>1014</v>
      </c>
      <c r="BB291" s="35" t="s">
        <v>1128</v>
      </c>
      <c r="BC291" s="67">
        <v>12.25</v>
      </c>
      <c r="BD291" s="35">
        <v>0</v>
      </c>
      <c r="BE291" s="35">
        <v>0</v>
      </c>
      <c r="BF291" s="35">
        <v>10</v>
      </c>
      <c r="BG291" s="35">
        <v>0</v>
      </c>
      <c r="BH291" s="35">
        <v>0</v>
      </c>
      <c r="BI291" s="35">
        <v>0</v>
      </c>
      <c r="BJ291" s="35">
        <v>0</v>
      </c>
      <c r="BK291" s="35">
        <v>0</v>
      </c>
      <c r="BL291" s="35">
        <v>2.25</v>
      </c>
      <c r="BM291" s="35">
        <v>4</v>
      </c>
      <c r="BN291" s="35">
        <v>1</v>
      </c>
      <c r="BO291" s="35">
        <v>8</v>
      </c>
      <c r="BP291" s="35">
        <v>6</v>
      </c>
      <c r="BQ291" s="35">
        <v>4</v>
      </c>
    </row>
    <row r="292" spans="1:69" x14ac:dyDescent="0.25">
      <c r="A292" s="35" t="s">
        <v>293</v>
      </c>
      <c r="B292" s="35" t="s">
        <v>1343</v>
      </c>
      <c r="C292" s="35">
        <v>97083234</v>
      </c>
      <c r="D292" s="35" t="s">
        <v>1126</v>
      </c>
      <c r="E292" s="35" t="s">
        <v>838</v>
      </c>
      <c r="F292" s="35" t="s">
        <v>101</v>
      </c>
      <c r="G292" s="67">
        <v>697</v>
      </c>
      <c r="H292" s="67">
        <v>43.75</v>
      </c>
      <c r="I292" s="67">
        <v>741</v>
      </c>
      <c r="J292" s="35">
        <v>2</v>
      </c>
      <c r="K292" s="35">
        <v>0</v>
      </c>
      <c r="L292" s="35">
        <v>2</v>
      </c>
      <c r="M292" s="35">
        <v>1</v>
      </c>
      <c r="N292" s="35">
        <v>0</v>
      </c>
      <c r="O292" s="35">
        <v>0</v>
      </c>
      <c r="P292" s="35">
        <v>0</v>
      </c>
      <c r="Q292" s="35">
        <v>0</v>
      </c>
      <c r="R292" s="35">
        <v>10</v>
      </c>
      <c r="S292" s="35">
        <v>0</v>
      </c>
      <c r="T292" s="35">
        <v>10</v>
      </c>
      <c r="U292" s="35">
        <v>1</v>
      </c>
      <c r="V292" s="35">
        <v>0</v>
      </c>
      <c r="W292" s="35">
        <v>0</v>
      </c>
      <c r="X292" s="35">
        <v>0</v>
      </c>
      <c r="Y292" s="35">
        <v>0</v>
      </c>
      <c r="Z292" s="35">
        <v>0</v>
      </c>
      <c r="AA292" s="35">
        <v>0</v>
      </c>
      <c r="AB292" s="35">
        <v>0</v>
      </c>
      <c r="AC292" s="35">
        <v>0</v>
      </c>
      <c r="AD292" s="35">
        <v>0</v>
      </c>
      <c r="AE292" s="35">
        <v>0</v>
      </c>
      <c r="AF292" s="35">
        <v>0</v>
      </c>
      <c r="AG292" s="35">
        <v>0</v>
      </c>
      <c r="AH292" s="35">
        <v>0</v>
      </c>
      <c r="AI292" s="35">
        <v>0</v>
      </c>
      <c r="AJ292" s="35">
        <v>0</v>
      </c>
      <c r="AK292" s="35">
        <v>0</v>
      </c>
      <c r="AL292" s="35">
        <v>4</v>
      </c>
      <c r="AM292" s="35">
        <v>2</v>
      </c>
      <c r="AN292" s="35">
        <v>6</v>
      </c>
      <c r="AO292" s="35">
        <v>0.66666666666666663</v>
      </c>
      <c r="AP292" s="35">
        <v>3</v>
      </c>
      <c r="AQ292" s="35">
        <v>5</v>
      </c>
      <c r="AR292" s="35">
        <v>8</v>
      </c>
      <c r="AS292" s="35">
        <v>0.375</v>
      </c>
      <c r="AT292" s="35">
        <v>19</v>
      </c>
      <c r="AU292" s="35">
        <v>3</v>
      </c>
      <c r="AV292" s="35">
        <v>27</v>
      </c>
      <c r="AW292" s="35">
        <v>6</v>
      </c>
      <c r="AX292" s="35">
        <v>5</v>
      </c>
      <c r="AY292" s="35">
        <v>159</v>
      </c>
      <c r="AZ292" s="35">
        <v>147</v>
      </c>
      <c r="BA292" s="35" t="s">
        <v>650</v>
      </c>
      <c r="BB292" s="35" t="s">
        <v>1344</v>
      </c>
      <c r="BC292" s="67">
        <v>43.75</v>
      </c>
      <c r="BD292" s="35">
        <v>18</v>
      </c>
      <c r="BE292" s="35">
        <v>0</v>
      </c>
      <c r="BF292" s="35">
        <v>30</v>
      </c>
      <c r="BG292" s="35">
        <v>0</v>
      </c>
      <c r="BH292" s="35">
        <v>0</v>
      </c>
      <c r="BI292" s="35">
        <v>0</v>
      </c>
      <c r="BJ292" s="35">
        <v>0</v>
      </c>
      <c r="BK292" s="35">
        <v>3.75</v>
      </c>
      <c r="BL292" s="35">
        <v>-8</v>
      </c>
      <c r="BM292" s="35">
        <v>9</v>
      </c>
      <c r="BN292" s="35">
        <v>3</v>
      </c>
      <c r="BO292" s="35">
        <v>16</v>
      </c>
      <c r="BP292" s="35">
        <v>3</v>
      </c>
      <c r="BQ292" s="35">
        <v>4</v>
      </c>
    </row>
    <row r="293" spans="1:69" x14ac:dyDescent="0.25">
      <c r="A293" s="35" t="s">
        <v>293</v>
      </c>
      <c r="B293" s="35" t="s">
        <v>1130</v>
      </c>
      <c r="C293" s="35">
        <v>97083186</v>
      </c>
      <c r="D293" s="35" t="s">
        <v>1131</v>
      </c>
      <c r="E293" s="35" t="s">
        <v>363</v>
      </c>
      <c r="F293" s="35" t="s">
        <v>66</v>
      </c>
      <c r="G293" s="67">
        <v>713</v>
      </c>
      <c r="H293" s="67">
        <v>-11.125</v>
      </c>
      <c r="I293" s="67">
        <v>702</v>
      </c>
      <c r="J293" s="35">
        <v>3</v>
      </c>
      <c r="K293" s="35">
        <v>3</v>
      </c>
      <c r="L293" s="35">
        <v>6</v>
      </c>
      <c r="M293" s="35">
        <v>0.5</v>
      </c>
      <c r="N293" s="35">
        <v>6</v>
      </c>
      <c r="O293" s="35">
        <v>6</v>
      </c>
      <c r="P293" s="35">
        <v>12</v>
      </c>
      <c r="Q293" s="35">
        <v>0.5</v>
      </c>
      <c r="R293" s="35">
        <v>0</v>
      </c>
      <c r="S293" s="35">
        <v>0</v>
      </c>
      <c r="T293" s="35">
        <v>0</v>
      </c>
      <c r="U293" s="35">
        <v>0</v>
      </c>
      <c r="V293" s="35">
        <v>2</v>
      </c>
      <c r="W293" s="35">
        <v>2</v>
      </c>
      <c r="X293" s="35">
        <v>4</v>
      </c>
      <c r="Y293" s="35">
        <v>0.5</v>
      </c>
      <c r="Z293" s="35">
        <v>0</v>
      </c>
      <c r="AA293" s="35">
        <v>0</v>
      </c>
      <c r="AB293" s="35">
        <v>0</v>
      </c>
      <c r="AC293" s="35">
        <v>0</v>
      </c>
      <c r="AD293" s="35">
        <v>0</v>
      </c>
      <c r="AE293" s="35">
        <v>0</v>
      </c>
      <c r="AF293" s="35">
        <v>0</v>
      </c>
      <c r="AG293" s="35">
        <v>0</v>
      </c>
      <c r="AH293" s="35">
        <v>0</v>
      </c>
      <c r="AI293" s="35">
        <v>0</v>
      </c>
      <c r="AJ293" s="35">
        <v>0</v>
      </c>
      <c r="AK293" s="35">
        <v>0</v>
      </c>
      <c r="AL293" s="35">
        <v>0</v>
      </c>
      <c r="AM293" s="35">
        <v>0</v>
      </c>
      <c r="AN293" s="35">
        <v>0</v>
      </c>
      <c r="AO293" s="35">
        <v>0</v>
      </c>
      <c r="AP293" s="35">
        <v>0</v>
      </c>
      <c r="AQ293" s="35">
        <v>0</v>
      </c>
      <c r="AR293" s="35">
        <v>0</v>
      </c>
      <c r="AS293" s="35">
        <v>0</v>
      </c>
      <c r="AT293" s="35">
        <v>11</v>
      </c>
      <c r="AU293" s="35">
        <v>8</v>
      </c>
      <c r="AV293" s="35">
        <v>384</v>
      </c>
      <c r="AW293" s="35">
        <v>5</v>
      </c>
      <c r="AX293" s="35">
        <v>5</v>
      </c>
      <c r="AY293" s="35">
        <v>153</v>
      </c>
      <c r="AZ293" s="35">
        <v>159</v>
      </c>
      <c r="BA293" s="35" t="s">
        <v>1228</v>
      </c>
      <c r="BB293" s="35" t="s">
        <v>1132</v>
      </c>
      <c r="BC293" s="67">
        <v>-11.125</v>
      </c>
      <c r="BD293" s="35">
        <v>5</v>
      </c>
      <c r="BE293" s="35">
        <v>-3</v>
      </c>
      <c r="BF293" s="35">
        <v>0</v>
      </c>
      <c r="BG293" s="35">
        <v>-13.125</v>
      </c>
      <c r="BH293" s="35">
        <v>0</v>
      </c>
      <c r="BI293" s="35">
        <v>0</v>
      </c>
      <c r="BJ293" s="35">
        <v>0</v>
      </c>
      <c r="BK293" s="35">
        <v>0</v>
      </c>
      <c r="BL293" s="35">
        <v>0</v>
      </c>
      <c r="BM293" s="35">
        <v>4</v>
      </c>
      <c r="BN293" s="35">
        <v>0</v>
      </c>
      <c r="BO293" s="35">
        <v>11</v>
      </c>
      <c r="BP293" s="35">
        <v>7</v>
      </c>
      <c r="BQ293" s="35">
        <v>4</v>
      </c>
    </row>
    <row r="294" spans="1:69" x14ac:dyDescent="0.25">
      <c r="A294" s="35" t="s">
        <v>293</v>
      </c>
      <c r="B294" s="35" t="s">
        <v>1755</v>
      </c>
      <c r="C294" s="35">
        <v>97093265</v>
      </c>
      <c r="D294" s="35" t="s">
        <v>1756</v>
      </c>
      <c r="E294" s="35" t="s">
        <v>1757</v>
      </c>
      <c r="F294" s="35" t="s">
        <v>949</v>
      </c>
      <c r="G294" s="67">
        <v>564</v>
      </c>
      <c r="H294" s="67">
        <v>0</v>
      </c>
      <c r="I294" s="67">
        <v>564</v>
      </c>
      <c r="J294" s="35">
        <v>0</v>
      </c>
      <c r="K294" s="35">
        <v>0</v>
      </c>
      <c r="L294" s="35">
        <v>0</v>
      </c>
      <c r="M294" s="35">
        <v>0</v>
      </c>
      <c r="N294" s="35">
        <v>0</v>
      </c>
      <c r="O294" s="35">
        <v>0</v>
      </c>
      <c r="P294" s="35">
        <v>0</v>
      </c>
      <c r="Q294" s="35">
        <v>0</v>
      </c>
      <c r="R294" s="35">
        <v>0</v>
      </c>
      <c r="S294" s="35">
        <v>0</v>
      </c>
      <c r="T294" s="35">
        <v>0</v>
      </c>
      <c r="U294" s="35">
        <v>0</v>
      </c>
      <c r="V294" s="35">
        <v>0</v>
      </c>
      <c r="W294" s="35">
        <v>0</v>
      </c>
      <c r="X294" s="35">
        <v>0</v>
      </c>
      <c r="Y294" s="35">
        <v>0</v>
      </c>
      <c r="Z294" s="35">
        <v>0</v>
      </c>
      <c r="AA294" s="35">
        <v>0</v>
      </c>
      <c r="AB294" s="35">
        <v>0</v>
      </c>
      <c r="AC294" s="35">
        <v>0</v>
      </c>
      <c r="AD294" s="35">
        <v>0</v>
      </c>
      <c r="AE294" s="35">
        <v>0</v>
      </c>
      <c r="AF294" s="35">
        <v>0</v>
      </c>
      <c r="AG294" s="35">
        <v>0</v>
      </c>
      <c r="AH294" s="35">
        <v>0</v>
      </c>
      <c r="AI294" s="35">
        <v>0</v>
      </c>
      <c r="AJ294" s="35">
        <v>0</v>
      </c>
      <c r="AK294" s="35">
        <v>0</v>
      </c>
      <c r="AL294" s="35">
        <v>0</v>
      </c>
      <c r="AM294" s="35">
        <v>0</v>
      </c>
      <c r="AN294" s="35">
        <v>0</v>
      </c>
      <c r="AO294" s="35">
        <v>0</v>
      </c>
      <c r="AP294" s="35">
        <v>0</v>
      </c>
      <c r="AQ294" s="35">
        <v>0</v>
      </c>
      <c r="AR294" s="35">
        <v>0</v>
      </c>
      <c r="AS294" s="35">
        <v>0</v>
      </c>
      <c r="AT294" s="35">
        <v>0</v>
      </c>
      <c r="AU294" s="35">
        <v>4</v>
      </c>
      <c r="AV294" s="35">
        <v>156</v>
      </c>
      <c r="AW294" s="35">
        <v>8</v>
      </c>
      <c r="AX294" s="35">
        <v>8</v>
      </c>
      <c r="AY294" s="35">
        <v>201</v>
      </c>
      <c r="AZ294" s="35">
        <v>210</v>
      </c>
      <c r="BA294" s="35" t="s">
        <v>969</v>
      </c>
      <c r="BB294" s="35" t="s">
        <v>1758</v>
      </c>
      <c r="BC294" s="67">
        <v>0</v>
      </c>
      <c r="BD294" s="35">
        <v>0</v>
      </c>
      <c r="BE294" s="35">
        <v>0</v>
      </c>
      <c r="BF294" s="35">
        <v>0</v>
      </c>
      <c r="BG294" s="35">
        <v>0</v>
      </c>
      <c r="BH294" s="35">
        <v>0</v>
      </c>
      <c r="BI294" s="35">
        <v>0</v>
      </c>
      <c r="BJ294" s="35">
        <v>0</v>
      </c>
      <c r="BK294" s="35">
        <v>0</v>
      </c>
      <c r="BL294" s="35">
        <v>0</v>
      </c>
      <c r="BM294" s="35">
        <v>0</v>
      </c>
      <c r="BN294" s="35">
        <v>0</v>
      </c>
      <c r="BO294" s="35">
        <v>0</v>
      </c>
      <c r="BP294" s="35">
        <v>0</v>
      </c>
      <c r="BQ294" s="35">
        <v>0</v>
      </c>
    </row>
    <row r="295" spans="1:69" x14ac:dyDescent="0.25">
      <c r="A295" s="35" t="s">
        <v>293</v>
      </c>
      <c r="B295" s="35" t="s">
        <v>94</v>
      </c>
      <c r="C295" s="35">
        <v>97088339</v>
      </c>
      <c r="D295" s="35" t="s">
        <v>93</v>
      </c>
      <c r="E295" s="35" t="s">
        <v>422</v>
      </c>
      <c r="F295" s="35" t="s">
        <v>188</v>
      </c>
      <c r="G295" s="67">
        <v>1287</v>
      </c>
      <c r="H295" s="67">
        <v>0</v>
      </c>
      <c r="I295" s="67">
        <v>1287</v>
      </c>
      <c r="J295" s="35">
        <v>0</v>
      </c>
      <c r="K295" s="35">
        <v>0</v>
      </c>
      <c r="L295" s="35">
        <v>0</v>
      </c>
      <c r="M295" s="35">
        <v>0</v>
      </c>
      <c r="N295" s="35">
        <v>0</v>
      </c>
      <c r="O295" s="35">
        <v>0</v>
      </c>
      <c r="P295" s="35">
        <v>0</v>
      </c>
      <c r="Q295" s="35">
        <v>0</v>
      </c>
      <c r="R295" s="35">
        <v>0</v>
      </c>
      <c r="S295" s="35">
        <v>0</v>
      </c>
      <c r="T295" s="35">
        <v>0</v>
      </c>
      <c r="U295" s="35">
        <v>0</v>
      </c>
      <c r="V295" s="35">
        <v>0</v>
      </c>
      <c r="W295" s="35">
        <v>0</v>
      </c>
      <c r="X295" s="35">
        <v>0</v>
      </c>
      <c r="Y295" s="35">
        <v>0</v>
      </c>
      <c r="Z295" s="35">
        <v>0</v>
      </c>
      <c r="AA295" s="35">
        <v>0</v>
      </c>
      <c r="AB295" s="35">
        <v>0</v>
      </c>
      <c r="AC295" s="35">
        <v>0</v>
      </c>
      <c r="AD295" s="35">
        <v>0</v>
      </c>
      <c r="AE295" s="35">
        <v>0</v>
      </c>
      <c r="AF295" s="35">
        <v>0</v>
      </c>
      <c r="AG295" s="35">
        <v>0</v>
      </c>
      <c r="AH295" s="35">
        <v>0</v>
      </c>
      <c r="AI295" s="35">
        <v>0</v>
      </c>
      <c r="AJ295" s="35">
        <v>0</v>
      </c>
      <c r="AK295" s="35">
        <v>0</v>
      </c>
      <c r="AL295" s="35">
        <v>0</v>
      </c>
      <c r="AM295" s="35">
        <v>0</v>
      </c>
      <c r="AN295" s="35">
        <v>0</v>
      </c>
      <c r="AO295" s="35">
        <v>0</v>
      </c>
      <c r="AP295" s="35">
        <v>0</v>
      </c>
      <c r="AQ295" s="35">
        <v>0</v>
      </c>
      <c r="AR295" s="35">
        <v>0</v>
      </c>
      <c r="AS295" s="35">
        <v>0</v>
      </c>
      <c r="AT295" s="35">
        <v>0</v>
      </c>
      <c r="AU295" s="35">
        <v>35</v>
      </c>
      <c r="AV295" s="35">
        <v>156</v>
      </c>
      <c r="AW295" s="35">
        <v>7</v>
      </c>
      <c r="AX295" s="35">
        <v>8</v>
      </c>
      <c r="AY295" s="35">
        <v>27</v>
      </c>
      <c r="AZ295" s="35">
        <v>28</v>
      </c>
      <c r="BA295" s="35" t="s">
        <v>1366</v>
      </c>
      <c r="BB295" s="35" t="s">
        <v>424</v>
      </c>
      <c r="BC295" s="67">
        <v>0</v>
      </c>
      <c r="BD295" s="35">
        <v>0</v>
      </c>
      <c r="BE295" s="35">
        <v>0</v>
      </c>
      <c r="BF295" s="35">
        <v>0</v>
      </c>
      <c r="BG295" s="35">
        <v>0</v>
      </c>
      <c r="BH295" s="35">
        <v>0</v>
      </c>
      <c r="BI295" s="35">
        <v>0</v>
      </c>
      <c r="BJ295" s="35">
        <v>0</v>
      </c>
      <c r="BK295" s="35">
        <v>0</v>
      </c>
      <c r="BL295" s="35">
        <v>0</v>
      </c>
      <c r="BM295" s="35">
        <v>0</v>
      </c>
      <c r="BN295" s="35">
        <v>0</v>
      </c>
      <c r="BO295" s="35">
        <v>0</v>
      </c>
      <c r="BP295" s="35">
        <v>0</v>
      </c>
      <c r="BQ295" s="35">
        <v>0</v>
      </c>
    </row>
    <row r="296" spans="1:69" x14ac:dyDescent="0.25">
      <c r="A296" s="35" t="s">
        <v>293</v>
      </c>
      <c r="B296" s="35" t="s">
        <v>835</v>
      </c>
      <c r="C296" s="35">
        <v>97074806</v>
      </c>
      <c r="D296" s="35" t="s">
        <v>678</v>
      </c>
      <c r="E296" s="35" t="s">
        <v>762</v>
      </c>
      <c r="F296" s="35" t="s">
        <v>188</v>
      </c>
      <c r="G296" s="67">
        <v>510</v>
      </c>
      <c r="H296" s="67">
        <v>5.75</v>
      </c>
      <c r="I296" s="67">
        <v>516</v>
      </c>
      <c r="J296" s="35">
        <v>0</v>
      </c>
      <c r="K296" s="35">
        <v>0</v>
      </c>
      <c r="L296" s="35">
        <v>0</v>
      </c>
      <c r="M296" s="35">
        <v>0</v>
      </c>
      <c r="N296" s="35">
        <v>2</v>
      </c>
      <c r="O296" s="35">
        <v>1</v>
      </c>
      <c r="P296" s="35">
        <v>3</v>
      </c>
      <c r="Q296" s="35">
        <v>0.66666666666666663</v>
      </c>
      <c r="R296" s="35">
        <v>0</v>
      </c>
      <c r="S296" s="35">
        <v>0</v>
      </c>
      <c r="T296" s="35">
        <v>0</v>
      </c>
      <c r="U296" s="35">
        <v>0</v>
      </c>
      <c r="V296" s="35">
        <v>1</v>
      </c>
      <c r="W296" s="35">
        <v>3</v>
      </c>
      <c r="X296" s="35">
        <v>4</v>
      </c>
      <c r="Y296" s="35">
        <v>0.25</v>
      </c>
      <c r="Z296" s="35">
        <v>0</v>
      </c>
      <c r="AA296" s="35">
        <v>0</v>
      </c>
      <c r="AB296" s="35">
        <v>0</v>
      </c>
      <c r="AC296" s="35">
        <v>0</v>
      </c>
      <c r="AD296" s="35">
        <v>0</v>
      </c>
      <c r="AE296" s="35">
        <v>0</v>
      </c>
      <c r="AF296" s="35">
        <v>0</v>
      </c>
      <c r="AG296" s="35">
        <v>0</v>
      </c>
      <c r="AH296" s="35">
        <v>0</v>
      </c>
      <c r="AI296" s="35">
        <v>0</v>
      </c>
      <c r="AJ296" s="35">
        <v>0</v>
      </c>
      <c r="AK296" s="35">
        <v>0</v>
      </c>
      <c r="AL296" s="35">
        <v>1</v>
      </c>
      <c r="AM296" s="35">
        <v>1</v>
      </c>
      <c r="AN296" s="35">
        <v>2</v>
      </c>
      <c r="AO296" s="35">
        <v>0.5</v>
      </c>
      <c r="AP296" s="35">
        <v>0</v>
      </c>
      <c r="AQ296" s="35">
        <v>0</v>
      </c>
      <c r="AR296" s="35">
        <v>0</v>
      </c>
      <c r="AS296" s="35">
        <v>0</v>
      </c>
      <c r="AT296" s="35">
        <v>4</v>
      </c>
      <c r="AU296" s="35">
        <v>30</v>
      </c>
      <c r="AV296" s="35">
        <v>118</v>
      </c>
      <c r="AW296" s="35">
        <v>42</v>
      </c>
      <c r="AX296" s="35">
        <v>41</v>
      </c>
      <c r="AY296" s="35">
        <v>227</v>
      </c>
      <c r="AZ296" s="35">
        <v>231</v>
      </c>
      <c r="BA296" s="35" t="s">
        <v>1358</v>
      </c>
      <c r="BB296" s="35" t="s">
        <v>836</v>
      </c>
      <c r="BC296" s="67">
        <v>5.75</v>
      </c>
      <c r="BD296" s="35">
        <v>0</v>
      </c>
      <c r="BE296" s="35">
        <v>7</v>
      </c>
      <c r="BF296" s="35">
        <v>0</v>
      </c>
      <c r="BG296" s="35">
        <v>-2.5</v>
      </c>
      <c r="BH296" s="35">
        <v>0</v>
      </c>
      <c r="BI296" s="35">
        <v>0</v>
      </c>
      <c r="BJ296" s="35">
        <v>0</v>
      </c>
      <c r="BK296" s="35">
        <v>1.25</v>
      </c>
      <c r="BL296" s="35">
        <v>0</v>
      </c>
      <c r="BM296" s="35">
        <v>2</v>
      </c>
      <c r="BN296" s="35">
        <v>0</v>
      </c>
      <c r="BO296" s="35">
        <v>4</v>
      </c>
      <c r="BP296" s="35">
        <v>2</v>
      </c>
      <c r="BQ296" s="35">
        <v>3</v>
      </c>
    </row>
    <row r="297" spans="1:69" x14ac:dyDescent="0.25">
      <c r="A297" s="35" t="s">
        <v>293</v>
      </c>
      <c r="B297" s="35" t="s">
        <v>705</v>
      </c>
      <c r="C297" s="35">
        <v>97064194</v>
      </c>
      <c r="D297" s="35" t="s">
        <v>678</v>
      </c>
      <c r="E297" s="35" t="s">
        <v>679</v>
      </c>
      <c r="F297" s="35" t="s">
        <v>188</v>
      </c>
      <c r="G297" s="67">
        <v>841</v>
      </c>
      <c r="H297" s="67">
        <v>-2.5</v>
      </c>
      <c r="I297" s="67">
        <v>839</v>
      </c>
      <c r="J297" s="35">
        <v>2</v>
      </c>
      <c r="K297" s="35">
        <v>4</v>
      </c>
      <c r="L297" s="35">
        <v>6</v>
      </c>
      <c r="M297" s="35">
        <v>0.33333333333333331</v>
      </c>
      <c r="N297" s="35">
        <v>6</v>
      </c>
      <c r="O297" s="35">
        <v>6</v>
      </c>
      <c r="P297" s="35">
        <v>12</v>
      </c>
      <c r="Q297" s="35">
        <v>0.5</v>
      </c>
      <c r="R297" s="35">
        <v>0</v>
      </c>
      <c r="S297" s="35">
        <v>0</v>
      </c>
      <c r="T297" s="35">
        <v>0</v>
      </c>
      <c r="U297" s="35">
        <v>0</v>
      </c>
      <c r="V297" s="35">
        <v>3</v>
      </c>
      <c r="W297" s="35">
        <v>0</v>
      </c>
      <c r="X297" s="35">
        <v>3</v>
      </c>
      <c r="Y297" s="35">
        <v>1</v>
      </c>
      <c r="Z297" s="35">
        <v>0</v>
      </c>
      <c r="AA297" s="35">
        <v>0</v>
      </c>
      <c r="AB297" s="35">
        <v>0</v>
      </c>
      <c r="AC297" s="35">
        <v>0</v>
      </c>
      <c r="AD297" s="35">
        <v>0</v>
      </c>
      <c r="AE297" s="35">
        <v>0</v>
      </c>
      <c r="AF297" s="35">
        <v>0</v>
      </c>
      <c r="AG297" s="35">
        <v>0</v>
      </c>
      <c r="AH297" s="35">
        <v>0</v>
      </c>
      <c r="AI297" s="35">
        <v>0</v>
      </c>
      <c r="AJ297" s="35">
        <v>0</v>
      </c>
      <c r="AK297" s="35">
        <v>0</v>
      </c>
      <c r="AL297" s="35">
        <v>0</v>
      </c>
      <c r="AM297" s="35">
        <v>0</v>
      </c>
      <c r="AN297" s="35">
        <v>0</v>
      </c>
      <c r="AO297" s="35">
        <v>0</v>
      </c>
      <c r="AP297" s="35">
        <v>0</v>
      </c>
      <c r="AQ297" s="35">
        <v>0</v>
      </c>
      <c r="AR297" s="35">
        <v>0</v>
      </c>
      <c r="AS297" s="35">
        <v>0</v>
      </c>
      <c r="AT297" s="35">
        <v>11</v>
      </c>
      <c r="AU297" s="35">
        <v>59</v>
      </c>
      <c r="AV297" s="35">
        <v>339</v>
      </c>
      <c r="AW297" s="35">
        <v>23</v>
      </c>
      <c r="AX297" s="35">
        <v>24</v>
      </c>
      <c r="AY297" s="35">
        <v>113</v>
      </c>
      <c r="AZ297" s="35">
        <v>113</v>
      </c>
      <c r="BA297" s="35" t="s">
        <v>1759</v>
      </c>
      <c r="BB297" s="35" t="s">
        <v>706</v>
      </c>
      <c r="BC297" s="67">
        <v>-2.5</v>
      </c>
      <c r="BD297" s="35">
        <v>4.5</v>
      </c>
      <c r="BE297" s="35">
        <v>-14.5</v>
      </c>
      <c r="BF297" s="35">
        <v>0</v>
      </c>
      <c r="BG297" s="35">
        <v>7.5</v>
      </c>
      <c r="BH297" s="35">
        <v>0</v>
      </c>
      <c r="BI297" s="35">
        <v>0</v>
      </c>
      <c r="BJ297" s="35">
        <v>0</v>
      </c>
      <c r="BK297" s="35">
        <v>0</v>
      </c>
      <c r="BL297" s="35">
        <v>0</v>
      </c>
      <c r="BM297" s="35">
        <v>9</v>
      </c>
      <c r="BN297" s="35">
        <v>2</v>
      </c>
      <c r="BO297" s="35">
        <v>9</v>
      </c>
      <c r="BP297" s="35">
        <v>6</v>
      </c>
      <c r="BQ297" s="35">
        <v>4</v>
      </c>
    </row>
    <row r="298" spans="1:69" x14ac:dyDescent="0.25">
      <c r="A298" s="35" t="s">
        <v>293</v>
      </c>
      <c r="B298" s="35" t="s">
        <v>1760</v>
      </c>
      <c r="C298" s="35">
        <v>97088357</v>
      </c>
      <c r="D298" s="35" t="s">
        <v>891</v>
      </c>
      <c r="E298" s="35" t="s">
        <v>366</v>
      </c>
      <c r="F298" s="35" t="s">
        <v>16</v>
      </c>
      <c r="G298" s="67">
        <v>574</v>
      </c>
      <c r="H298" s="67">
        <v>21.75</v>
      </c>
      <c r="I298" s="67">
        <v>596</v>
      </c>
      <c r="J298" s="35">
        <v>4</v>
      </c>
      <c r="K298" s="35">
        <v>2</v>
      </c>
      <c r="L298" s="35">
        <v>6</v>
      </c>
      <c r="M298" s="35">
        <v>0.66666666666666663</v>
      </c>
      <c r="N298" s="35">
        <v>1</v>
      </c>
      <c r="O298" s="35">
        <v>2</v>
      </c>
      <c r="P298" s="35">
        <v>3</v>
      </c>
      <c r="Q298" s="35">
        <v>0.33333333333333331</v>
      </c>
      <c r="R298" s="35">
        <v>0</v>
      </c>
      <c r="S298" s="35">
        <v>0</v>
      </c>
      <c r="T298" s="35">
        <v>0</v>
      </c>
      <c r="U298" s="35">
        <v>0</v>
      </c>
      <c r="V298" s="35">
        <v>1</v>
      </c>
      <c r="W298" s="35">
        <v>2</v>
      </c>
      <c r="X298" s="35">
        <v>3</v>
      </c>
      <c r="Y298" s="35">
        <v>0.33333333333333331</v>
      </c>
      <c r="Z298" s="35">
        <v>0</v>
      </c>
      <c r="AA298" s="35">
        <v>0</v>
      </c>
      <c r="AB298" s="35">
        <v>0</v>
      </c>
      <c r="AC298" s="35">
        <v>0</v>
      </c>
      <c r="AD298" s="35">
        <v>0</v>
      </c>
      <c r="AE298" s="35">
        <v>0</v>
      </c>
      <c r="AF298" s="35">
        <v>0</v>
      </c>
      <c r="AG298" s="35">
        <v>0</v>
      </c>
      <c r="AH298" s="35">
        <v>0</v>
      </c>
      <c r="AI298" s="35">
        <v>0</v>
      </c>
      <c r="AJ298" s="35">
        <v>0</v>
      </c>
      <c r="AK298" s="35">
        <v>0</v>
      </c>
      <c r="AL298" s="35">
        <v>0</v>
      </c>
      <c r="AM298" s="35">
        <v>0</v>
      </c>
      <c r="AN298" s="35">
        <v>0</v>
      </c>
      <c r="AO298" s="35">
        <v>0</v>
      </c>
      <c r="AP298" s="35">
        <v>0</v>
      </c>
      <c r="AQ298" s="35">
        <v>0</v>
      </c>
      <c r="AR298" s="35">
        <v>0</v>
      </c>
      <c r="AS298" s="35">
        <v>0</v>
      </c>
      <c r="AT298" s="35">
        <v>6</v>
      </c>
      <c r="AU298" s="35">
        <v>4</v>
      </c>
      <c r="AV298" s="35">
        <v>57</v>
      </c>
      <c r="AW298" s="35">
        <v>7</v>
      </c>
      <c r="AX298" s="35">
        <v>7</v>
      </c>
      <c r="AY298" s="35">
        <v>197</v>
      </c>
      <c r="AZ298" s="35">
        <v>195</v>
      </c>
      <c r="BA298" s="35" t="s">
        <v>335</v>
      </c>
      <c r="BB298" s="35" t="s">
        <v>1761</v>
      </c>
      <c r="BC298" s="67">
        <v>21.75</v>
      </c>
      <c r="BD298" s="35">
        <v>18.5</v>
      </c>
      <c r="BE298" s="35">
        <v>2</v>
      </c>
      <c r="BF298" s="35">
        <v>0</v>
      </c>
      <c r="BG298" s="35">
        <v>1.25</v>
      </c>
      <c r="BH298" s="35">
        <v>0</v>
      </c>
      <c r="BI298" s="35">
        <v>0</v>
      </c>
      <c r="BJ298" s="35">
        <v>0</v>
      </c>
      <c r="BK298" s="35">
        <v>0</v>
      </c>
      <c r="BL298" s="35">
        <v>0</v>
      </c>
      <c r="BM298" s="35">
        <v>3</v>
      </c>
      <c r="BN298" s="35">
        <v>1</v>
      </c>
      <c r="BO298" s="35">
        <v>5</v>
      </c>
      <c r="BP298" s="35">
        <v>6</v>
      </c>
      <c r="BQ298" s="35">
        <v>0</v>
      </c>
    </row>
    <row r="299" spans="1:69" x14ac:dyDescent="0.25">
      <c r="A299" s="35" t="s">
        <v>293</v>
      </c>
      <c r="B299" s="35" t="s">
        <v>1762</v>
      </c>
      <c r="C299" s="35">
        <v>97095884</v>
      </c>
      <c r="D299" s="35" t="s">
        <v>891</v>
      </c>
      <c r="E299" s="35" t="s">
        <v>1763</v>
      </c>
      <c r="F299" s="35" t="s">
        <v>241</v>
      </c>
      <c r="G299" s="67">
        <v>500</v>
      </c>
      <c r="H299" s="67">
        <v>0</v>
      </c>
      <c r="I299" s="67">
        <v>500</v>
      </c>
      <c r="J299" s="35">
        <v>0</v>
      </c>
      <c r="K299" s="35">
        <v>0</v>
      </c>
      <c r="L299" s="35">
        <v>0</v>
      </c>
      <c r="M299" s="35">
        <v>0</v>
      </c>
      <c r="N299" s="35">
        <v>0</v>
      </c>
      <c r="O299" s="35">
        <v>0</v>
      </c>
      <c r="P299" s="35">
        <v>0</v>
      </c>
      <c r="Q299" s="35">
        <v>0</v>
      </c>
      <c r="R299" s="35">
        <v>0</v>
      </c>
      <c r="S299" s="35">
        <v>0</v>
      </c>
      <c r="T299" s="35">
        <v>0</v>
      </c>
      <c r="U299" s="35">
        <v>0</v>
      </c>
      <c r="V299" s="35">
        <v>0</v>
      </c>
      <c r="W299" s="35">
        <v>0</v>
      </c>
      <c r="X299" s="35">
        <v>0</v>
      </c>
      <c r="Y299" s="35">
        <v>0</v>
      </c>
      <c r="Z299" s="35">
        <v>0</v>
      </c>
      <c r="AA299" s="35">
        <v>0</v>
      </c>
      <c r="AB299" s="35">
        <v>0</v>
      </c>
      <c r="AC299" s="35">
        <v>0</v>
      </c>
      <c r="AD299" s="35">
        <v>0</v>
      </c>
      <c r="AE299" s="35">
        <v>0</v>
      </c>
      <c r="AF299" s="35">
        <v>0</v>
      </c>
      <c r="AG299" s="35">
        <v>0</v>
      </c>
      <c r="AH299" s="35">
        <v>0</v>
      </c>
      <c r="AI299" s="35">
        <v>0</v>
      </c>
      <c r="AJ299" s="35">
        <v>0</v>
      </c>
      <c r="AK299" s="35">
        <v>0</v>
      </c>
      <c r="AL299" s="35">
        <v>0</v>
      </c>
      <c r="AM299" s="35">
        <v>0</v>
      </c>
      <c r="AN299" s="35">
        <v>0</v>
      </c>
      <c r="AO299" s="35">
        <v>0</v>
      </c>
      <c r="AP299" s="35">
        <v>0</v>
      </c>
      <c r="AQ299" s="35">
        <v>0</v>
      </c>
      <c r="AR299" s="35">
        <v>0</v>
      </c>
      <c r="AS299" s="35">
        <v>0</v>
      </c>
      <c r="AT299" s="35">
        <v>0</v>
      </c>
      <c r="AU299" s="35">
        <v>2</v>
      </c>
      <c r="AV299" s="35">
        <v>156</v>
      </c>
      <c r="AW299" s="35">
        <v>2</v>
      </c>
      <c r="AX299" s="35">
        <v>2</v>
      </c>
      <c r="AY299" s="35">
        <v>232</v>
      </c>
      <c r="AZ299" s="35">
        <v>252</v>
      </c>
      <c r="BA299" s="35" t="s">
        <v>1414</v>
      </c>
      <c r="BB299" s="35" t="s">
        <v>1764</v>
      </c>
      <c r="BC299" s="67">
        <v>0</v>
      </c>
      <c r="BD299" s="35">
        <v>0</v>
      </c>
      <c r="BE299" s="35">
        <v>0</v>
      </c>
      <c r="BF299" s="35">
        <v>0</v>
      </c>
      <c r="BG299" s="35">
        <v>0</v>
      </c>
      <c r="BH299" s="35">
        <v>0</v>
      </c>
      <c r="BI299" s="35">
        <v>0</v>
      </c>
      <c r="BJ299" s="35">
        <v>0</v>
      </c>
      <c r="BK299" s="35">
        <v>0</v>
      </c>
      <c r="BL299" s="35">
        <v>0</v>
      </c>
      <c r="BM299" s="35">
        <v>0</v>
      </c>
      <c r="BN299" s="35">
        <v>0</v>
      </c>
      <c r="BO299" s="35">
        <v>0</v>
      </c>
      <c r="BP299" s="35">
        <v>0</v>
      </c>
      <c r="BQ299" s="35">
        <v>0</v>
      </c>
    </row>
    <row r="300" spans="1:69" x14ac:dyDescent="0.25">
      <c r="A300" s="35" t="s">
        <v>293</v>
      </c>
      <c r="B300" s="35" t="s">
        <v>182</v>
      </c>
      <c r="C300" s="35">
        <v>55313292</v>
      </c>
      <c r="D300" s="35" t="s">
        <v>181</v>
      </c>
      <c r="E300" s="35" t="s">
        <v>370</v>
      </c>
      <c r="F300" s="35" t="s">
        <v>176</v>
      </c>
      <c r="G300" s="67">
        <v>984</v>
      </c>
      <c r="H300" s="67">
        <v>-7.5</v>
      </c>
      <c r="I300" s="67">
        <v>977</v>
      </c>
      <c r="J300" s="35">
        <v>0</v>
      </c>
      <c r="K300" s="35">
        <v>0</v>
      </c>
      <c r="L300" s="35">
        <v>0</v>
      </c>
      <c r="M300" s="35">
        <v>0</v>
      </c>
      <c r="N300" s="35">
        <v>4</v>
      </c>
      <c r="O300" s="35">
        <v>5</v>
      </c>
      <c r="P300" s="35">
        <v>9</v>
      </c>
      <c r="Q300" s="35">
        <v>0.44444444444444442</v>
      </c>
      <c r="R300" s="35">
        <v>0</v>
      </c>
      <c r="S300" s="35">
        <v>0</v>
      </c>
      <c r="T300" s="35">
        <v>0</v>
      </c>
      <c r="U300" s="35">
        <v>0</v>
      </c>
      <c r="V300" s="35">
        <v>0</v>
      </c>
      <c r="W300" s="35">
        <v>0</v>
      </c>
      <c r="X300" s="35">
        <v>0</v>
      </c>
      <c r="Y300" s="35">
        <v>0</v>
      </c>
      <c r="Z300" s="35">
        <v>0</v>
      </c>
      <c r="AA300" s="35">
        <v>0</v>
      </c>
      <c r="AB300" s="35">
        <v>0</v>
      </c>
      <c r="AC300" s="35">
        <v>0</v>
      </c>
      <c r="AD300" s="35">
        <v>0</v>
      </c>
      <c r="AE300" s="35">
        <v>0</v>
      </c>
      <c r="AF300" s="35">
        <v>0</v>
      </c>
      <c r="AG300" s="35">
        <v>0</v>
      </c>
      <c r="AH300" s="35">
        <v>0</v>
      </c>
      <c r="AI300" s="35">
        <v>0</v>
      </c>
      <c r="AJ300" s="35">
        <v>0</v>
      </c>
      <c r="AK300" s="35">
        <v>0</v>
      </c>
      <c r="AL300" s="35">
        <v>0</v>
      </c>
      <c r="AM300" s="35">
        <v>0</v>
      </c>
      <c r="AN300" s="35">
        <v>0</v>
      </c>
      <c r="AO300" s="35">
        <v>0</v>
      </c>
      <c r="AP300" s="35">
        <v>0</v>
      </c>
      <c r="AQ300" s="35">
        <v>0</v>
      </c>
      <c r="AR300" s="35">
        <v>0</v>
      </c>
      <c r="AS300" s="35">
        <v>0</v>
      </c>
      <c r="AT300" s="35">
        <v>4</v>
      </c>
      <c r="AU300" s="35">
        <v>8</v>
      </c>
      <c r="AV300" s="35">
        <v>367</v>
      </c>
      <c r="AW300" s="35">
        <v>3</v>
      </c>
      <c r="AX300" s="35">
        <v>3</v>
      </c>
      <c r="AY300" s="35">
        <v>79</v>
      </c>
      <c r="AZ300" s="35">
        <v>78</v>
      </c>
      <c r="BA300" s="35" t="s">
        <v>717</v>
      </c>
      <c r="BB300" s="35" t="s">
        <v>509</v>
      </c>
      <c r="BC300" s="67">
        <v>-7.5</v>
      </c>
      <c r="BD300" s="35">
        <v>0</v>
      </c>
      <c r="BE300" s="35">
        <v>-7.5</v>
      </c>
      <c r="BF300" s="35">
        <v>0</v>
      </c>
      <c r="BG300" s="35">
        <v>0</v>
      </c>
      <c r="BH300" s="35">
        <v>0</v>
      </c>
      <c r="BI300" s="35">
        <v>0</v>
      </c>
      <c r="BJ300" s="35">
        <v>0</v>
      </c>
      <c r="BK300" s="35">
        <v>0</v>
      </c>
      <c r="BL300" s="35">
        <v>0</v>
      </c>
      <c r="BM300" s="35">
        <v>2</v>
      </c>
      <c r="BN300" s="35">
        <v>1</v>
      </c>
      <c r="BO300" s="35">
        <v>3</v>
      </c>
      <c r="BP300" s="35">
        <v>4</v>
      </c>
      <c r="BQ300" s="35">
        <v>1</v>
      </c>
    </row>
    <row r="301" spans="1:69" x14ac:dyDescent="0.25">
      <c r="A301" s="35" t="s">
        <v>293</v>
      </c>
      <c r="B301" s="35" t="s">
        <v>1765</v>
      </c>
      <c r="C301" s="35">
        <v>97098811</v>
      </c>
      <c r="D301" s="35" t="s">
        <v>1135</v>
      </c>
      <c r="E301" s="35" t="s">
        <v>1766</v>
      </c>
      <c r="F301" s="35" t="s">
        <v>221</v>
      </c>
      <c r="G301" s="67">
        <v>500</v>
      </c>
      <c r="H301" s="67">
        <v>0</v>
      </c>
      <c r="I301" s="67">
        <v>500</v>
      </c>
      <c r="J301" s="35">
        <v>0</v>
      </c>
      <c r="K301" s="35">
        <v>0</v>
      </c>
      <c r="L301" s="35">
        <v>0</v>
      </c>
      <c r="M301" s="35">
        <v>0</v>
      </c>
      <c r="N301" s="35">
        <v>0</v>
      </c>
      <c r="O301" s="35">
        <v>0</v>
      </c>
      <c r="P301" s="35">
        <v>0</v>
      </c>
      <c r="Q301" s="35">
        <v>0</v>
      </c>
      <c r="R301" s="35">
        <v>0</v>
      </c>
      <c r="S301" s="35">
        <v>0</v>
      </c>
      <c r="T301" s="35">
        <v>0</v>
      </c>
      <c r="U301" s="35">
        <v>0</v>
      </c>
      <c r="V301" s="35">
        <v>0</v>
      </c>
      <c r="W301" s="35">
        <v>0</v>
      </c>
      <c r="X301" s="35">
        <v>0</v>
      </c>
      <c r="Y301" s="35">
        <v>0</v>
      </c>
      <c r="Z301" s="35">
        <v>0</v>
      </c>
      <c r="AA301" s="35">
        <v>0</v>
      </c>
      <c r="AB301" s="35">
        <v>0</v>
      </c>
      <c r="AC301" s="35">
        <v>0</v>
      </c>
      <c r="AD301" s="35">
        <v>0</v>
      </c>
      <c r="AE301" s="35">
        <v>0</v>
      </c>
      <c r="AF301" s="35">
        <v>0</v>
      </c>
      <c r="AG301" s="35">
        <v>0</v>
      </c>
      <c r="AH301" s="35">
        <v>0</v>
      </c>
      <c r="AI301" s="35">
        <v>0</v>
      </c>
      <c r="AJ301" s="35">
        <v>0</v>
      </c>
      <c r="AK301" s="35">
        <v>0</v>
      </c>
      <c r="AL301" s="35">
        <v>0</v>
      </c>
      <c r="AM301" s="35">
        <v>0</v>
      </c>
      <c r="AN301" s="35">
        <v>0</v>
      </c>
      <c r="AO301" s="35">
        <v>0</v>
      </c>
      <c r="AP301" s="35">
        <v>0</v>
      </c>
      <c r="AQ301" s="35">
        <v>0</v>
      </c>
      <c r="AR301" s="35">
        <v>0</v>
      </c>
      <c r="AS301" s="35">
        <v>0</v>
      </c>
      <c r="AT301" s="35">
        <v>0</v>
      </c>
      <c r="AU301" s="35">
        <v>5</v>
      </c>
      <c r="AV301" s="35">
        <v>156</v>
      </c>
      <c r="AW301" s="35">
        <v>10</v>
      </c>
      <c r="AX301" s="35">
        <v>10</v>
      </c>
      <c r="AY301" s="35">
        <v>232</v>
      </c>
      <c r="AZ301" s="35">
        <v>252</v>
      </c>
      <c r="BA301" s="35" t="s">
        <v>607</v>
      </c>
      <c r="BB301" s="35" t="s">
        <v>1767</v>
      </c>
      <c r="BC301" s="67">
        <v>0</v>
      </c>
      <c r="BD301" s="35">
        <v>0</v>
      </c>
      <c r="BE301" s="35">
        <v>0</v>
      </c>
      <c r="BF301" s="35">
        <v>0</v>
      </c>
      <c r="BG301" s="35">
        <v>0</v>
      </c>
      <c r="BH301" s="35">
        <v>0</v>
      </c>
      <c r="BI301" s="35">
        <v>0</v>
      </c>
      <c r="BJ301" s="35">
        <v>0</v>
      </c>
      <c r="BK301" s="35">
        <v>0</v>
      </c>
      <c r="BL301" s="35">
        <v>0</v>
      </c>
      <c r="BM301" s="35">
        <v>0</v>
      </c>
      <c r="BN301" s="35">
        <v>0</v>
      </c>
      <c r="BO301" s="35">
        <v>0</v>
      </c>
      <c r="BP301" s="35">
        <v>0</v>
      </c>
      <c r="BQ301" s="35">
        <v>0</v>
      </c>
    </row>
    <row r="302" spans="1:69" x14ac:dyDescent="0.25">
      <c r="A302" s="35" t="s">
        <v>293</v>
      </c>
      <c r="B302" s="35" t="s">
        <v>1134</v>
      </c>
      <c r="C302" s="35">
        <v>97073670</v>
      </c>
      <c r="D302" s="35" t="s">
        <v>1135</v>
      </c>
      <c r="E302" s="35" t="s">
        <v>1136</v>
      </c>
      <c r="F302" s="35" t="s">
        <v>241</v>
      </c>
      <c r="G302" s="67">
        <v>500</v>
      </c>
      <c r="H302" s="67">
        <v>0</v>
      </c>
      <c r="I302" s="67">
        <v>500</v>
      </c>
      <c r="J302" s="35">
        <v>0</v>
      </c>
      <c r="K302" s="35">
        <v>0</v>
      </c>
      <c r="L302" s="35">
        <v>0</v>
      </c>
      <c r="M302" s="35">
        <v>0</v>
      </c>
      <c r="N302" s="35">
        <v>0</v>
      </c>
      <c r="O302" s="35">
        <v>0</v>
      </c>
      <c r="P302" s="35">
        <v>0</v>
      </c>
      <c r="Q302" s="35">
        <v>0</v>
      </c>
      <c r="R302" s="35">
        <v>0</v>
      </c>
      <c r="S302" s="35">
        <v>0</v>
      </c>
      <c r="T302" s="35">
        <v>0</v>
      </c>
      <c r="U302" s="35">
        <v>0</v>
      </c>
      <c r="V302" s="35">
        <v>0</v>
      </c>
      <c r="W302" s="35">
        <v>0</v>
      </c>
      <c r="X302" s="35">
        <v>0</v>
      </c>
      <c r="Y302" s="35">
        <v>0</v>
      </c>
      <c r="Z302" s="35">
        <v>0</v>
      </c>
      <c r="AA302" s="35">
        <v>0</v>
      </c>
      <c r="AB302" s="35">
        <v>0</v>
      </c>
      <c r="AC302" s="35">
        <v>0</v>
      </c>
      <c r="AD302" s="35">
        <v>0</v>
      </c>
      <c r="AE302" s="35">
        <v>0</v>
      </c>
      <c r="AF302" s="35">
        <v>0</v>
      </c>
      <c r="AG302" s="35">
        <v>0</v>
      </c>
      <c r="AH302" s="35">
        <v>0</v>
      </c>
      <c r="AI302" s="35">
        <v>0</v>
      </c>
      <c r="AJ302" s="35">
        <v>0</v>
      </c>
      <c r="AK302" s="35">
        <v>0</v>
      </c>
      <c r="AL302" s="35">
        <v>0</v>
      </c>
      <c r="AM302" s="35">
        <v>0</v>
      </c>
      <c r="AN302" s="35">
        <v>0</v>
      </c>
      <c r="AO302" s="35">
        <v>0</v>
      </c>
      <c r="AP302" s="35">
        <v>0</v>
      </c>
      <c r="AQ302" s="35">
        <v>0</v>
      </c>
      <c r="AR302" s="35">
        <v>0</v>
      </c>
      <c r="AS302" s="35">
        <v>0</v>
      </c>
      <c r="AT302" s="35">
        <v>0</v>
      </c>
      <c r="AU302" s="35">
        <v>2</v>
      </c>
      <c r="AV302" s="35">
        <v>156</v>
      </c>
      <c r="AW302" s="35">
        <v>2</v>
      </c>
      <c r="AX302" s="35">
        <v>2</v>
      </c>
      <c r="AY302" s="35">
        <v>232</v>
      </c>
      <c r="AZ302" s="35">
        <v>252</v>
      </c>
      <c r="BA302" s="35" t="s">
        <v>1414</v>
      </c>
      <c r="BB302" s="35" t="s">
        <v>1137</v>
      </c>
      <c r="BC302" s="67">
        <v>0</v>
      </c>
      <c r="BD302" s="35">
        <v>0</v>
      </c>
      <c r="BE302" s="35">
        <v>0</v>
      </c>
      <c r="BF302" s="35">
        <v>0</v>
      </c>
      <c r="BG302" s="35">
        <v>0</v>
      </c>
      <c r="BH302" s="35">
        <v>0</v>
      </c>
      <c r="BI302" s="35">
        <v>0</v>
      </c>
      <c r="BJ302" s="35">
        <v>0</v>
      </c>
      <c r="BK302" s="35">
        <v>0</v>
      </c>
      <c r="BL302" s="35">
        <v>0</v>
      </c>
      <c r="BM302" s="35">
        <v>0</v>
      </c>
      <c r="BN302" s="35">
        <v>0</v>
      </c>
      <c r="BO302" s="35">
        <v>0</v>
      </c>
      <c r="BP302" s="35">
        <v>0</v>
      </c>
      <c r="BQ302" s="35">
        <v>0</v>
      </c>
    </row>
    <row r="303" spans="1:69" x14ac:dyDescent="0.25">
      <c r="A303" s="35" t="s">
        <v>293</v>
      </c>
      <c r="B303" s="35" t="s">
        <v>1768</v>
      </c>
      <c r="C303" s="35">
        <v>97095261</v>
      </c>
      <c r="D303" s="35" t="s">
        <v>1769</v>
      </c>
      <c r="E303" s="35" t="s">
        <v>567</v>
      </c>
      <c r="F303" s="35" t="s">
        <v>155</v>
      </c>
      <c r="G303" s="67">
        <v>500</v>
      </c>
      <c r="H303" s="67">
        <v>-1</v>
      </c>
      <c r="I303" s="67">
        <v>499</v>
      </c>
      <c r="J303" s="35">
        <v>0</v>
      </c>
      <c r="K303" s="35">
        <v>0</v>
      </c>
      <c r="L303" s="35">
        <v>0</v>
      </c>
      <c r="M303" s="35">
        <v>0</v>
      </c>
      <c r="N303" s="35">
        <v>0</v>
      </c>
      <c r="O303" s="35">
        <v>0</v>
      </c>
      <c r="P303" s="35">
        <v>0</v>
      </c>
      <c r="Q303" s="35">
        <v>0</v>
      </c>
      <c r="R303" s="35">
        <v>1</v>
      </c>
      <c r="S303" s="35">
        <v>2</v>
      </c>
      <c r="T303" s="35">
        <v>3</v>
      </c>
      <c r="U303" s="35">
        <v>0.33333333333333331</v>
      </c>
      <c r="V303" s="35">
        <v>0</v>
      </c>
      <c r="W303" s="35">
        <v>0</v>
      </c>
      <c r="X303" s="35">
        <v>0</v>
      </c>
      <c r="Y303" s="35">
        <v>0</v>
      </c>
      <c r="Z303" s="35">
        <v>0</v>
      </c>
      <c r="AA303" s="35">
        <v>0</v>
      </c>
      <c r="AB303" s="35">
        <v>0</v>
      </c>
      <c r="AC303" s="35">
        <v>0</v>
      </c>
      <c r="AD303" s="35">
        <v>0</v>
      </c>
      <c r="AE303" s="35">
        <v>0</v>
      </c>
      <c r="AF303" s="35">
        <v>0</v>
      </c>
      <c r="AG303" s="35">
        <v>0</v>
      </c>
      <c r="AH303" s="35">
        <v>0</v>
      </c>
      <c r="AI303" s="35">
        <v>0</v>
      </c>
      <c r="AJ303" s="35">
        <v>0</v>
      </c>
      <c r="AK303" s="35">
        <v>0</v>
      </c>
      <c r="AL303" s="35">
        <v>0</v>
      </c>
      <c r="AM303" s="35">
        <v>0</v>
      </c>
      <c r="AN303" s="35">
        <v>0</v>
      </c>
      <c r="AO303" s="35">
        <v>0</v>
      </c>
      <c r="AP303" s="35">
        <v>0</v>
      </c>
      <c r="AQ303" s="35">
        <v>0</v>
      </c>
      <c r="AR303" s="35">
        <v>0</v>
      </c>
      <c r="AS303" s="35">
        <v>0</v>
      </c>
      <c r="AT303" s="35">
        <v>1</v>
      </c>
      <c r="AU303" s="35">
        <v>36</v>
      </c>
      <c r="AV303" s="35">
        <v>325</v>
      </c>
      <c r="AW303" s="35">
        <v>21</v>
      </c>
      <c r="AX303" s="35">
        <v>44</v>
      </c>
      <c r="AY303" s="35">
        <v>232</v>
      </c>
      <c r="AZ303" s="35">
        <v>252</v>
      </c>
      <c r="BA303" s="35" t="s">
        <v>1350</v>
      </c>
      <c r="BB303" s="35" t="s">
        <v>1770</v>
      </c>
      <c r="BC303" s="67">
        <v>-1</v>
      </c>
      <c r="BD303" s="35">
        <v>0</v>
      </c>
      <c r="BE303" s="35">
        <v>0</v>
      </c>
      <c r="BF303" s="35">
        <v>-1</v>
      </c>
      <c r="BG303" s="35">
        <v>0</v>
      </c>
      <c r="BH303" s="35">
        <v>0</v>
      </c>
      <c r="BI303" s="35">
        <v>0</v>
      </c>
      <c r="BJ303" s="35">
        <v>0</v>
      </c>
      <c r="BK303" s="35">
        <v>0</v>
      </c>
      <c r="BL303" s="35">
        <v>0</v>
      </c>
      <c r="BM303" s="35">
        <v>1</v>
      </c>
      <c r="BN303" s="35">
        <v>0</v>
      </c>
      <c r="BO303" s="35">
        <v>1</v>
      </c>
      <c r="BP303" s="35">
        <v>2</v>
      </c>
      <c r="BQ303" s="35">
        <v>0</v>
      </c>
    </row>
    <row r="304" spans="1:69" x14ac:dyDescent="0.25">
      <c r="A304" s="35" t="s">
        <v>293</v>
      </c>
      <c r="B304" s="35" t="s">
        <v>837</v>
      </c>
      <c r="C304" s="35">
        <v>87457307</v>
      </c>
      <c r="D304" s="35" t="s">
        <v>763</v>
      </c>
      <c r="E304" s="35" t="s">
        <v>838</v>
      </c>
      <c r="F304" s="35" t="s">
        <v>188</v>
      </c>
      <c r="G304" s="67">
        <v>568</v>
      </c>
      <c r="H304" s="67">
        <v>29.75</v>
      </c>
      <c r="I304" s="67">
        <v>598</v>
      </c>
      <c r="J304" s="35">
        <v>0</v>
      </c>
      <c r="K304" s="35">
        <v>0</v>
      </c>
      <c r="L304" s="35">
        <v>0</v>
      </c>
      <c r="M304" s="35">
        <v>0</v>
      </c>
      <c r="N304" s="35">
        <v>0</v>
      </c>
      <c r="O304" s="35">
        <v>0</v>
      </c>
      <c r="P304" s="35">
        <v>0</v>
      </c>
      <c r="Q304" s="35">
        <v>0</v>
      </c>
      <c r="R304" s="35">
        <v>2</v>
      </c>
      <c r="S304" s="35">
        <v>2</v>
      </c>
      <c r="T304" s="35">
        <v>4</v>
      </c>
      <c r="U304" s="35">
        <v>0.5</v>
      </c>
      <c r="V304" s="35">
        <v>0</v>
      </c>
      <c r="W304" s="35">
        <v>0</v>
      </c>
      <c r="X304" s="35">
        <v>0</v>
      </c>
      <c r="Y304" s="35">
        <v>0</v>
      </c>
      <c r="Z304" s="35">
        <v>0</v>
      </c>
      <c r="AA304" s="35">
        <v>0</v>
      </c>
      <c r="AB304" s="35">
        <v>0</v>
      </c>
      <c r="AC304" s="35">
        <v>0</v>
      </c>
      <c r="AD304" s="35">
        <v>0</v>
      </c>
      <c r="AE304" s="35">
        <v>0</v>
      </c>
      <c r="AF304" s="35">
        <v>0</v>
      </c>
      <c r="AG304" s="35">
        <v>0</v>
      </c>
      <c r="AH304" s="35">
        <v>0</v>
      </c>
      <c r="AI304" s="35">
        <v>0</v>
      </c>
      <c r="AJ304" s="35">
        <v>0</v>
      </c>
      <c r="AK304" s="35">
        <v>0</v>
      </c>
      <c r="AL304" s="35">
        <v>4</v>
      </c>
      <c r="AM304" s="35">
        <v>4</v>
      </c>
      <c r="AN304" s="35">
        <v>8</v>
      </c>
      <c r="AO304" s="35">
        <v>0.5</v>
      </c>
      <c r="AP304" s="35">
        <v>4</v>
      </c>
      <c r="AQ304" s="35">
        <v>4</v>
      </c>
      <c r="AR304" s="35">
        <v>8</v>
      </c>
      <c r="AS304" s="35">
        <v>0.5</v>
      </c>
      <c r="AT304" s="35">
        <v>10</v>
      </c>
      <c r="AU304" s="35">
        <v>12</v>
      </c>
      <c r="AV304" s="35">
        <v>42</v>
      </c>
      <c r="AW304" s="35">
        <v>35</v>
      </c>
      <c r="AX304" s="35">
        <v>36</v>
      </c>
      <c r="AY304" s="35">
        <v>200</v>
      </c>
      <c r="AZ304" s="35">
        <v>194</v>
      </c>
      <c r="BA304" s="35" t="s">
        <v>516</v>
      </c>
      <c r="BB304" s="35" t="s">
        <v>839</v>
      </c>
      <c r="BC304" s="67">
        <v>29.75</v>
      </c>
      <c r="BD304" s="35">
        <v>0</v>
      </c>
      <c r="BE304" s="35">
        <v>0</v>
      </c>
      <c r="BF304" s="35">
        <v>5.5</v>
      </c>
      <c r="BG304" s="35">
        <v>0</v>
      </c>
      <c r="BH304" s="35">
        <v>0</v>
      </c>
      <c r="BI304" s="35">
        <v>0</v>
      </c>
      <c r="BJ304" s="35">
        <v>0</v>
      </c>
      <c r="BK304" s="35">
        <v>18.75</v>
      </c>
      <c r="BL304" s="35">
        <v>5.5</v>
      </c>
      <c r="BM304" s="35">
        <v>6</v>
      </c>
      <c r="BN304" s="35">
        <v>1</v>
      </c>
      <c r="BO304" s="35">
        <v>9</v>
      </c>
      <c r="BP304" s="35">
        <v>9</v>
      </c>
      <c r="BQ304" s="35">
        <v>1</v>
      </c>
    </row>
    <row r="305" spans="1:69" x14ac:dyDescent="0.25">
      <c r="A305" s="35" t="s">
        <v>293</v>
      </c>
      <c r="B305" s="35" t="s">
        <v>1138</v>
      </c>
      <c r="C305" s="35">
        <v>97083235</v>
      </c>
      <c r="D305" s="35" t="s">
        <v>1139</v>
      </c>
      <c r="E305" s="35" t="s">
        <v>1140</v>
      </c>
      <c r="F305" s="35" t="s">
        <v>101</v>
      </c>
      <c r="G305" s="67">
        <v>751</v>
      </c>
      <c r="H305" s="67">
        <v>-32</v>
      </c>
      <c r="I305" s="67">
        <v>719</v>
      </c>
      <c r="J305" s="35">
        <v>0</v>
      </c>
      <c r="K305" s="35">
        <v>0</v>
      </c>
      <c r="L305" s="35">
        <v>0</v>
      </c>
      <c r="M305" s="35">
        <v>0</v>
      </c>
      <c r="N305" s="35">
        <v>0</v>
      </c>
      <c r="O305" s="35">
        <v>0</v>
      </c>
      <c r="P305" s="35">
        <v>0</v>
      </c>
      <c r="Q305" s="35">
        <v>0</v>
      </c>
      <c r="R305" s="35">
        <v>9</v>
      </c>
      <c r="S305" s="35">
        <v>1</v>
      </c>
      <c r="T305" s="35">
        <v>10</v>
      </c>
      <c r="U305" s="35">
        <v>0.9</v>
      </c>
      <c r="V305" s="35">
        <v>0</v>
      </c>
      <c r="W305" s="35">
        <v>0</v>
      </c>
      <c r="X305" s="35">
        <v>0</v>
      </c>
      <c r="Y305" s="35">
        <v>0</v>
      </c>
      <c r="Z305" s="35">
        <v>0</v>
      </c>
      <c r="AA305" s="35">
        <v>0</v>
      </c>
      <c r="AB305" s="35">
        <v>0</v>
      </c>
      <c r="AC305" s="35">
        <v>0</v>
      </c>
      <c r="AD305" s="35">
        <v>0</v>
      </c>
      <c r="AE305" s="35">
        <v>0</v>
      </c>
      <c r="AF305" s="35">
        <v>0</v>
      </c>
      <c r="AG305" s="35">
        <v>0</v>
      </c>
      <c r="AH305" s="35">
        <v>0</v>
      </c>
      <c r="AI305" s="35">
        <v>0</v>
      </c>
      <c r="AJ305" s="35">
        <v>0</v>
      </c>
      <c r="AK305" s="35">
        <v>0</v>
      </c>
      <c r="AL305" s="35">
        <v>3</v>
      </c>
      <c r="AM305" s="35">
        <v>3</v>
      </c>
      <c r="AN305" s="35">
        <v>6</v>
      </c>
      <c r="AO305" s="35">
        <v>0.5</v>
      </c>
      <c r="AP305" s="35">
        <v>1</v>
      </c>
      <c r="AQ305" s="35">
        <v>5</v>
      </c>
      <c r="AR305" s="35">
        <v>6</v>
      </c>
      <c r="AS305" s="35">
        <v>0.16666666666666666</v>
      </c>
      <c r="AT305" s="35">
        <v>13</v>
      </c>
      <c r="AU305" s="35">
        <v>20</v>
      </c>
      <c r="AV305" s="35">
        <v>430</v>
      </c>
      <c r="AW305" s="35">
        <v>4</v>
      </c>
      <c r="AX305" s="35">
        <v>6</v>
      </c>
      <c r="AY305" s="35">
        <v>137</v>
      </c>
      <c r="AZ305" s="35">
        <v>154</v>
      </c>
      <c r="BA305" s="35" t="s">
        <v>1373</v>
      </c>
      <c r="BB305" s="35" t="s">
        <v>1141</v>
      </c>
      <c r="BC305" s="67">
        <v>-32</v>
      </c>
      <c r="BD305" s="35">
        <v>0</v>
      </c>
      <c r="BE305" s="35">
        <v>0</v>
      </c>
      <c r="BF305" s="35">
        <v>8</v>
      </c>
      <c r="BG305" s="35">
        <v>0</v>
      </c>
      <c r="BH305" s="35">
        <v>0</v>
      </c>
      <c r="BI305" s="35">
        <v>0</v>
      </c>
      <c r="BJ305" s="35">
        <v>0</v>
      </c>
      <c r="BK305" s="35">
        <v>-20</v>
      </c>
      <c r="BL305" s="35">
        <v>-20</v>
      </c>
      <c r="BM305" s="35">
        <v>5</v>
      </c>
      <c r="BN305" s="35">
        <v>0</v>
      </c>
      <c r="BO305" s="35">
        <v>13</v>
      </c>
      <c r="BP305" s="35">
        <v>2</v>
      </c>
      <c r="BQ305" s="35">
        <v>7</v>
      </c>
    </row>
    <row r="306" spans="1:69" x14ac:dyDescent="0.25">
      <c r="A306" s="35" t="s">
        <v>293</v>
      </c>
      <c r="B306" s="35" t="s">
        <v>1771</v>
      </c>
      <c r="C306" s="35">
        <v>97093508</v>
      </c>
      <c r="D306" s="35" t="s">
        <v>1772</v>
      </c>
      <c r="E306" s="35" t="s">
        <v>976</v>
      </c>
      <c r="F306" s="35" t="s">
        <v>140</v>
      </c>
      <c r="G306" s="67">
        <v>1429</v>
      </c>
      <c r="H306" s="67">
        <v>0</v>
      </c>
      <c r="I306" s="67">
        <v>1429</v>
      </c>
      <c r="J306" s="35">
        <v>0</v>
      </c>
      <c r="K306" s="35">
        <v>0</v>
      </c>
      <c r="L306" s="35">
        <v>0</v>
      </c>
      <c r="M306" s="35">
        <v>0</v>
      </c>
      <c r="N306" s="35">
        <v>0</v>
      </c>
      <c r="O306" s="35">
        <v>0</v>
      </c>
      <c r="P306" s="35">
        <v>0</v>
      </c>
      <c r="Q306" s="35">
        <v>0</v>
      </c>
      <c r="R306" s="35">
        <v>0</v>
      </c>
      <c r="S306" s="35">
        <v>0</v>
      </c>
      <c r="T306" s="35">
        <v>0</v>
      </c>
      <c r="U306" s="35">
        <v>0</v>
      </c>
      <c r="V306" s="35">
        <v>0</v>
      </c>
      <c r="W306" s="35">
        <v>0</v>
      </c>
      <c r="X306" s="35">
        <v>0</v>
      </c>
      <c r="Y306" s="35">
        <v>0</v>
      </c>
      <c r="Z306" s="35">
        <v>0</v>
      </c>
      <c r="AA306" s="35">
        <v>0</v>
      </c>
      <c r="AB306" s="35">
        <v>0</v>
      </c>
      <c r="AC306" s="35">
        <v>0</v>
      </c>
      <c r="AD306" s="35">
        <v>0</v>
      </c>
      <c r="AE306" s="35">
        <v>0</v>
      </c>
      <c r="AF306" s="35">
        <v>0</v>
      </c>
      <c r="AG306" s="35">
        <v>0</v>
      </c>
      <c r="AH306" s="35">
        <v>0</v>
      </c>
      <c r="AI306" s="35">
        <v>0</v>
      </c>
      <c r="AJ306" s="35">
        <v>0</v>
      </c>
      <c r="AK306" s="35">
        <v>0</v>
      </c>
      <c r="AL306" s="35">
        <v>0</v>
      </c>
      <c r="AM306" s="35">
        <v>0</v>
      </c>
      <c r="AN306" s="35">
        <v>0</v>
      </c>
      <c r="AO306" s="35">
        <v>0</v>
      </c>
      <c r="AP306" s="35">
        <v>0</v>
      </c>
      <c r="AQ306" s="35">
        <v>0</v>
      </c>
      <c r="AR306" s="35">
        <v>0</v>
      </c>
      <c r="AS306" s="35">
        <v>0</v>
      </c>
      <c r="AT306" s="35">
        <v>0</v>
      </c>
      <c r="AU306" s="35">
        <v>15</v>
      </c>
      <c r="AV306" s="35">
        <v>156</v>
      </c>
      <c r="AW306" s="35">
        <v>4</v>
      </c>
      <c r="AX306" s="35">
        <v>4</v>
      </c>
      <c r="AY306" s="35">
        <v>19</v>
      </c>
      <c r="AZ306" s="35">
        <v>20</v>
      </c>
      <c r="BA306" s="35" t="s">
        <v>894</v>
      </c>
      <c r="BB306" s="35" t="s">
        <v>1773</v>
      </c>
      <c r="BC306" s="67">
        <v>0</v>
      </c>
      <c r="BD306" s="35">
        <v>0</v>
      </c>
      <c r="BE306" s="35">
        <v>0</v>
      </c>
      <c r="BF306" s="35">
        <v>0</v>
      </c>
      <c r="BG306" s="35">
        <v>0</v>
      </c>
      <c r="BH306" s="35">
        <v>0</v>
      </c>
      <c r="BI306" s="35">
        <v>0</v>
      </c>
      <c r="BJ306" s="35">
        <v>0</v>
      </c>
      <c r="BK306" s="35">
        <v>0</v>
      </c>
      <c r="BL306" s="35">
        <v>0</v>
      </c>
      <c r="BM306" s="35">
        <v>0</v>
      </c>
      <c r="BN306" s="35">
        <v>0</v>
      </c>
      <c r="BO306" s="35">
        <v>0</v>
      </c>
      <c r="BP306" s="35">
        <v>0</v>
      </c>
      <c r="BQ306" s="35">
        <v>0</v>
      </c>
    </row>
    <row r="307" spans="1:69" x14ac:dyDescent="0.25">
      <c r="A307" s="35" t="s">
        <v>293</v>
      </c>
      <c r="B307" s="35" t="s">
        <v>32</v>
      </c>
      <c r="C307" s="35">
        <v>87425147</v>
      </c>
      <c r="D307" s="35" t="s">
        <v>31</v>
      </c>
      <c r="E307" s="35" t="s">
        <v>360</v>
      </c>
      <c r="F307" s="35" t="s">
        <v>27</v>
      </c>
      <c r="G307" s="67">
        <v>729</v>
      </c>
      <c r="H307" s="67">
        <v>-5</v>
      </c>
      <c r="I307" s="67">
        <v>724</v>
      </c>
      <c r="J307" s="35">
        <v>0</v>
      </c>
      <c r="K307" s="35">
        <v>0</v>
      </c>
      <c r="L307" s="35">
        <v>0</v>
      </c>
      <c r="M307" s="35">
        <v>0</v>
      </c>
      <c r="N307" s="35">
        <v>2</v>
      </c>
      <c r="O307" s="35">
        <v>1</v>
      </c>
      <c r="P307" s="35">
        <v>3</v>
      </c>
      <c r="Q307" s="35">
        <v>0.66666666666666663</v>
      </c>
      <c r="R307" s="35">
        <v>0</v>
      </c>
      <c r="S307" s="35">
        <v>0</v>
      </c>
      <c r="T307" s="35">
        <v>0</v>
      </c>
      <c r="U307" s="35">
        <v>0</v>
      </c>
      <c r="V307" s="35">
        <v>0</v>
      </c>
      <c r="W307" s="35">
        <v>0</v>
      </c>
      <c r="X307" s="35">
        <v>0</v>
      </c>
      <c r="Y307" s="35">
        <v>0</v>
      </c>
      <c r="Z307" s="35">
        <v>0</v>
      </c>
      <c r="AA307" s="35">
        <v>0</v>
      </c>
      <c r="AB307" s="35">
        <v>0</v>
      </c>
      <c r="AC307" s="35">
        <v>0</v>
      </c>
      <c r="AD307" s="35">
        <v>0</v>
      </c>
      <c r="AE307" s="35">
        <v>0</v>
      </c>
      <c r="AF307" s="35">
        <v>0</v>
      </c>
      <c r="AG307" s="35">
        <v>0</v>
      </c>
      <c r="AH307" s="35">
        <v>0</v>
      </c>
      <c r="AI307" s="35">
        <v>0</v>
      </c>
      <c r="AJ307" s="35">
        <v>0</v>
      </c>
      <c r="AK307" s="35">
        <v>0</v>
      </c>
      <c r="AL307" s="35">
        <v>0</v>
      </c>
      <c r="AM307" s="35">
        <v>0</v>
      </c>
      <c r="AN307" s="35">
        <v>0</v>
      </c>
      <c r="AO307" s="35">
        <v>0</v>
      </c>
      <c r="AP307" s="35">
        <v>0</v>
      </c>
      <c r="AQ307" s="35">
        <v>0</v>
      </c>
      <c r="AR307" s="35">
        <v>0</v>
      </c>
      <c r="AS307" s="35">
        <v>0</v>
      </c>
      <c r="AT307" s="35">
        <v>2</v>
      </c>
      <c r="AU307" s="35">
        <v>3</v>
      </c>
      <c r="AV307" s="35">
        <v>354</v>
      </c>
      <c r="AW307" s="35">
        <v>3</v>
      </c>
      <c r="AX307" s="35">
        <v>3</v>
      </c>
      <c r="AY307" s="35">
        <v>145</v>
      </c>
      <c r="AZ307" s="35">
        <v>150</v>
      </c>
      <c r="BA307" s="35" t="s">
        <v>962</v>
      </c>
      <c r="BB307" s="35" t="s">
        <v>361</v>
      </c>
      <c r="BC307" s="67">
        <v>-5</v>
      </c>
      <c r="BD307" s="35">
        <v>0</v>
      </c>
      <c r="BE307" s="35">
        <v>-5</v>
      </c>
      <c r="BF307" s="35">
        <v>0</v>
      </c>
      <c r="BG307" s="35">
        <v>0</v>
      </c>
      <c r="BH307" s="35">
        <v>0</v>
      </c>
      <c r="BI307" s="35">
        <v>0</v>
      </c>
      <c r="BJ307" s="35">
        <v>0</v>
      </c>
      <c r="BK307" s="35">
        <v>0</v>
      </c>
      <c r="BL307" s="35">
        <v>0</v>
      </c>
      <c r="BM307" s="35">
        <v>2</v>
      </c>
      <c r="BN307" s="35">
        <v>0</v>
      </c>
      <c r="BO307" s="35">
        <v>2</v>
      </c>
      <c r="BP307" s="35">
        <v>0</v>
      </c>
      <c r="BQ307" s="35">
        <v>1</v>
      </c>
    </row>
    <row r="308" spans="1:69" x14ac:dyDescent="0.25">
      <c r="A308" s="35" t="s">
        <v>293</v>
      </c>
      <c r="B308" s="35" t="s">
        <v>915</v>
      </c>
      <c r="C308" s="35">
        <v>97081497</v>
      </c>
      <c r="D308" s="35" t="s">
        <v>739</v>
      </c>
      <c r="E308" s="35" t="s">
        <v>306</v>
      </c>
      <c r="F308" s="35" t="s">
        <v>101</v>
      </c>
      <c r="G308" s="67">
        <v>500</v>
      </c>
      <c r="H308" s="67">
        <v>1.25</v>
      </c>
      <c r="I308" s="67">
        <v>501</v>
      </c>
      <c r="J308" s="35">
        <v>0</v>
      </c>
      <c r="K308" s="35">
        <v>2</v>
      </c>
      <c r="L308" s="35">
        <v>2</v>
      </c>
      <c r="M308" s="35">
        <v>0</v>
      </c>
      <c r="N308" s="35">
        <v>0</v>
      </c>
      <c r="O308" s="35">
        <v>0</v>
      </c>
      <c r="P308" s="35">
        <v>0</v>
      </c>
      <c r="Q308" s="35">
        <v>0</v>
      </c>
      <c r="R308" s="35">
        <v>0</v>
      </c>
      <c r="S308" s="35">
        <v>0</v>
      </c>
      <c r="T308" s="35">
        <v>0</v>
      </c>
      <c r="U308" s="35">
        <v>0</v>
      </c>
      <c r="V308" s="35">
        <v>3</v>
      </c>
      <c r="W308" s="35">
        <v>2</v>
      </c>
      <c r="X308" s="35">
        <v>5</v>
      </c>
      <c r="Y308" s="35">
        <v>0.6</v>
      </c>
      <c r="Z308" s="35">
        <v>0</v>
      </c>
      <c r="AA308" s="35">
        <v>0</v>
      </c>
      <c r="AB308" s="35">
        <v>0</v>
      </c>
      <c r="AC308" s="35">
        <v>0</v>
      </c>
      <c r="AD308" s="35">
        <v>0</v>
      </c>
      <c r="AE308" s="35">
        <v>0</v>
      </c>
      <c r="AF308" s="35">
        <v>0</v>
      </c>
      <c r="AG308" s="35">
        <v>0</v>
      </c>
      <c r="AH308" s="35">
        <v>0</v>
      </c>
      <c r="AI308" s="35">
        <v>0</v>
      </c>
      <c r="AJ308" s="35">
        <v>0</v>
      </c>
      <c r="AK308" s="35">
        <v>0</v>
      </c>
      <c r="AL308" s="35">
        <v>0</v>
      </c>
      <c r="AM308" s="35">
        <v>6</v>
      </c>
      <c r="AN308" s="35">
        <v>6</v>
      </c>
      <c r="AO308" s="35">
        <v>0</v>
      </c>
      <c r="AP308" s="35">
        <v>0</v>
      </c>
      <c r="AQ308" s="35">
        <v>0</v>
      </c>
      <c r="AR308" s="35">
        <v>0</v>
      </c>
      <c r="AS308" s="35">
        <v>0</v>
      </c>
      <c r="AT308" s="35">
        <v>3</v>
      </c>
      <c r="AU308" s="35">
        <v>8</v>
      </c>
      <c r="AV308" s="35">
        <v>143</v>
      </c>
      <c r="AW308" s="35">
        <v>13</v>
      </c>
      <c r="AX308" s="35">
        <v>13</v>
      </c>
      <c r="AY308" s="35">
        <v>232</v>
      </c>
      <c r="AZ308" s="35">
        <v>248</v>
      </c>
      <c r="BA308" s="35" t="s">
        <v>1149</v>
      </c>
      <c r="BB308" s="35" t="s">
        <v>916</v>
      </c>
      <c r="BC308" s="67">
        <v>1.25</v>
      </c>
      <c r="BD308" s="35">
        <v>-2.5</v>
      </c>
      <c r="BE308" s="35">
        <v>0</v>
      </c>
      <c r="BF308" s="35">
        <v>0</v>
      </c>
      <c r="BG308" s="35">
        <v>15.625</v>
      </c>
      <c r="BH308" s="35">
        <v>0</v>
      </c>
      <c r="BI308" s="35">
        <v>0</v>
      </c>
      <c r="BJ308" s="35">
        <v>0</v>
      </c>
      <c r="BK308" s="35">
        <v>-11.875</v>
      </c>
      <c r="BL308" s="35">
        <v>0</v>
      </c>
      <c r="BM308" s="35">
        <v>3</v>
      </c>
      <c r="BN308" s="35">
        <v>1</v>
      </c>
      <c r="BO308" s="35">
        <v>2</v>
      </c>
      <c r="BP308" s="35">
        <v>10</v>
      </c>
      <c r="BQ308" s="35">
        <v>0</v>
      </c>
    </row>
    <row r="309" spans="1:69" x14ac:dyDescent="0.25">
      <c r="A309" s="35" t="s">
        <v>293</v>
      </c>
      <c r="B309" s="35" t="s">
        <v>723</v>
      </c>
      <c r="C309" s="35">
        <v>97070839</v>
      </c>
      <c r="D309" s="35" t="s">
        <v>722</v>
      </c>
      <c r="E309" s="35" t="s">
        <v>724</v>
      </c>
      <c r="F309" s="35" t="s">
        <v>47</v>
      </c>
      <c r="G309" s="67">
        <v>500</v>
      </c>
      <c r="H309" s="67">
        <v>0</v>
      </c>
      <c r="I309" s="67">
        <v>500</v>
      </c>
      <c r="J309" s="35">
        <v>0</v>
      </c>
      <c r="K309" s="35">
        <v>0</v>
      </c>
      <c r="L309" s="35">
        <v>0</v>
      </c>
      <c r="M309" s="35">
        <v>0</v>
      </c>
      <c r="N309" s="35">
        <v>0</v>
      </c>
      <c r="O309" s="35">
        <v>0</v>
      </c>
      <c r="P309" s="35">
        <v>0</v>
      </c>
      <c r="Q309" s="35">
        <v>0</v>
      </c>
      <c r="R309" s="35">
        <v>0</v>
      </c>
      <c r="S309" s="35">
        <v>0</v>
      </c>
      <c r="T309" s="35">
        <v>0</v>
      </c>
      <c r="U309" s="35">
        <v>0</v>
      </c>
      <c r="V309" s="35">
        <v>0</v>
      </c>
      <c r="W309" s="35">
        <v>0</v>
      </c>
      <c r="X309" s="35">
        <v>0</v>
      </c>
      <c r="Y309" s="35">
        <v>0</v>
      </c>
      <c r="Z309" s="35">
        <v>0</v>
      </c>
      <c r="AA309" s="35">
        <v>0</v>
      </c>
      <c r="AB309" s="35">
        <v>0</v>
      </c>
      <c r="AC309" s="35">
        <v>0</v>
      </c>
      <c r="AD309" s="35">
        <v>0</v>
      </c>
      <c r="AE309" s="35">
        <v>0</v>
      </c>
      <c r="AF309" s="35">
        <v>0</v>
      </c>
      <c r="AG309" s="35">
        <v>0</v>
      </c>
      <c r="AH309" s="35">
        <v>0</v>
      </c>
      <c r="AI309" s="35">
        <v>0</v>
      </c>
      <c r="AJ309" s="35">
        <v>0</v>
      </c>
      <c r="AK309" s="35">
        <v>0</v>
      </c>
      <c r="AL309" s="35">
        <v>0</v>
      </c>
      <c r="AM309" s="35">
        <v>0</v>
      </c>
      <c r="AN309" s="35">
        <v>0</v>
      </c>
      <c r="AO309" s="35">
        <v>0</v>
      </c>
      <c r="AP309" s="35">
        <v>0</v>
      </c>
      <c r="AQ309" s="35">
        <v>0</v>
      </c>
      <c r="AR309" s="35">
        <v>0</v>
      </c>
      <c r="AS309" s="35">
        <v>0</v>
      </c>
      <c r="AT309" s="35">
        <v>0</v>
      </c>
      <c r="AU309" s="35">
        <v>6</v>
      </c>
      <c r="AV309" s="35">
        <v>156</v>
      </c>
      <c r="AW309" s="35">
        <v>9</v>
      </c>
      <c r="AX309" s="35">
        <v>9</v>
      </c>
      <c r="AY309" s="35">
        <v>232</v>
      </c>
      <c r="AZ309" s="35">
        <v>252</v>
      </c>
      <c r="BA309" s="35" t="s">
        <v>1475</v>
      </c>
      <c r="BB309" s="35" t="s">
        <v>725</v>
      </c>
      <c r="BC309" s="67">
        <v>0</v>
      </c>
      <c r="BD309" s="35">
        <v>0</v>
      </c>
      <c r="BE309" s="35">
        <v>0</v>
      </c>
      <c r="BF309" s="35">
        <v>0</v>
      </c>
      <c r="BG309" s="35">
        <v>0</v>
      </c>
      <c r="BH309" s="35">
        <v>0</v>
      </c>
      <c r="BI309" s="35">
        <v>0</v>
      </c>
      <c r="BJ309" s="35">
        <v>0</v>
      </c>
      <c r="BK309" s="35">
        <v>0</v>
      </c>
      <c r="BL309" s="35">
        <v>0</v>
      </c>
      <c r="BM309" s="35">
        <v>0</v>
      </c>
      <c r="BN309" s="35">
        <v>0</v>
      </c>
      <c r="BO309" s="35">
        <v>0</v>
      </c>
      <c r="BP309" s="35">
        <v>0</v>
      </c>
      <c r="BQ309" s="35">
        <v>0</v>
      </c>
    </row>
    <row r="310" spans="1:69" x14ac:dyDescent="0.25">
      <c r="A310" s="35" t="s">
        <v>293</v>
      </c>
      <c r="B310" s="35" t="s">
        <v>840</v>
      </c>
      <c r="C310" s="35">
        <v>87451745</v>
      </c>
      <c r="D310" s="35" t="s">
        <v>773</v>
      </c>
      <c r="E310" s="35" t="s">
        <v>363</v>
      </c>
      <c r="F310" s="35" t="s">
        <v>241</v>
      </c>
      <c r="G310" s="67">
        <v>500</v>
      </c>
      <c r="H310" s="67">
        <v>0</v>
      </c>
      <c r="I310" s="67">
        <v>500</v>
      </c>
      <c r="J310" s="35">
        <v>0</v>
      </c>
      <c r="K310" s="35">
        <v>0</v>
      </c>
      <c r="L310" s="35">
        <v>0</v>
      </c>
      <c r="M310" s="35">
        <v>0</v>
      </c>
      <c r="N310" s="35">
        <v>0</v>
      </c>
      <c r="O310" s="35">
        <v>0</v>
      </c>
      <c r="P310" s="35">
        <v>0</v>
      </c>
      <c r="Q310" s="35">
        <v>0</v>
      </c>
      <c r="R310" s="35">
        <v>0</v>
      </c>
      <c r="S310" s="35">
        <v>0</v>
      </c>
      <c r="T310" s="35">
        <v>0</v>
      </c>
      <c r="U310" s="35">
        <v>0</v>
      </c>
      <c r="V310" s="35">
        <v>0</v>
      </c>
      <c r="W310" s="35">
        <v>0</v>
      </c>
      <c r="X310" s="35">
        <v>0</v>
      </c>
      <c r="Y310" s="35">
        <v>0</v>
      </c>
      <c r="Z310" s="35">
        <v>0</v>
      </c>
      <c r="AA310" s="35">
        <v>0</v>
      </c>
      <c r="AB310" s="35">
        <v>0</v>
      </c>
      <c r="AC310" s="35">
        <v>0</v>
      </c>
      <c r="AD310" s="35">
        <v>0</v>
      </c>
      <c r="AE310" s="35">
        <v>0</v>
      </c>
      <c r="AF310" s="35">
        <v>0</v>
      </c>
      <c r="AG310" s="35">
        <v>0</v>
      </c>
      <c r="AH310" s="35">
        <v>0</v>
      </c>
      <c r="AI310" s="35">
        <v>0</v>
      </c>
      <c r="AJ310" s="35">
        <v>0</v>
      </c>
      <c r="AK310" s="35">
        <v>0</v>
      </c>
      <c r="AL310" s="35">
        <v>0</v>
      </c>
      <c r="AM310" s="35">
        <v>0</v>
      </c>
      <c r="AN310" s="35">
        <v>0</v>
      </c>
      <c r="AO310" s="35">
        <v>0</v>
      </c>
      <c r="AP310" s="35">
        <v>0</v>
      </c>
      <c r="AQ310" s="35">
        <v>0</v>
      </c>
      <c r="AR310" s="35">
        <v>0</v>
      </c>
      <c r="AS310" s="35">
        <v>0</v>
      </c>
      <c r="AT310" s="35">
        <v>0</v>
      </c>
      <c r="AU310" s="35">
        <v>2</v>
      </c>
      <c r="AV310" s="35">
        <v>156</v>
      </c>
      <c r="AW310" s="35">
        <v>2</v>
      </c>
      <c r="AX310" s="35">
        <v>2</v>
      </c>
      <c r="AY310" s="35">
        <v>232</v>
      </c>
      <c r="AZ310" s="35">
        <v>252</v>
      </c>
      <c r="BA310" s="35" t="s">
        <v>1414</v>
      </c>
      <c r="BB310" s="35" t="s">
        <v>841</v>
      </c>
      <c r="BC310" s="67">
        <v>0</v>
      </c>
      <c r="BD310" s="35">
        <v>0</v>
      </c>
      <c r="BE310" s="35">
        <v>0</v>
      </c>
      <c r="BF310" s="35">
        <v>0</v>
      </c>
      <c r="BG310" s="35">
        <v>0</v>
      </c>
      <c r="BH310" s="35">
        <v>0</v>
      </c>
      <c r="BI310" s="35">
        <v>0</v>
      </c>
      <c r="BJ310" s="35">
        <v>0</v>
      </c>
      <c r="BK310" s="35">
        <v>0</v>
      </c>
      <c r="BL310" s="35">
        <v>0</v>
      </c>
      <c r="BM310" s="35">
        <v>0</v>
      </c>
      <c r="BN310" s="35">
        <v>0</v>
      </c>
      <c r="BO310" s="35">
        <v>0</v>
      </c>
      <c r="BP310" s="35">
        <v>0</v>
      </c>
      <c r="BQ310" s="35">
        <v>0</v>
      </c>
    </row>
    <row r="311" spans="1:69" x14ac:dyDescent="0.25">
      <c r="A311" s="35" t="s">
        <v>293</v>
      </c>
      <c r="B311" s="35" t="s">
        <v>1774</v>
      </c>
      <c r="C311" s="35">
        <v>97094062</v>
      </c>
      <c r="D311" s="35" t="s">
        <v>1775</v>
      </c>
      <c r="E311" s="35" t="s">
        <v>1776</v>
      </c>
      <c r="F311" s="35" t="s">
        <v>221</v>
      </c>
      <c r="G311" s="67">
        <v>500</v>
      </c>
      <c r="H311" s="67">
        <v>0</v>
      </c>
      <c r="I311" s="67">
        <v>500</v>
      </c>
      <c r="J311" s="35">
        <v>0</v>
      </c>
      <c r="K311" s="35">
        <v>0</v>
      </c>
      <c r="L311" s="35">
        <v>0</v>
      </c>
      <c r="M311" s="35">
        <v>0</v>
      </c>
      <c r="N311" s="35">
        <v>0</v>
      </c>
      <c r="O311" s="35">
        <v>0</v>
      </c>
      <c r="P311" s="35">
        <v>0</v>
      </c>
      <c r="Q311" s="35">
        <v>0</v>
      </c>
      <c r="R311" s="35">
        <v>0</v>
      </c>
      <c r="S311" s="35">
        <v>0</v>
      </c>
      <c r="T311" s="35">
        <v>0</v>
      </c>
      <c r="U311" s="35">
        <v>0</v>
      </c>
      <c r="V311" s="35">
        <v>0</v>
      </c>
      <c r="W311" s="35">
        <v>0</v>
      </c>
      <c r="X311" s="35">
        <v>0</v>
      </c>
      <c r="Y311" s="35">
        <v>0</v>
      </c>
      <c r="Z311" s="35">
        <v>0</v>
      </c>
      <c r="AA311" s="35">
        <v>0</v>
      </c>
      <c r="AB311" s="35">
        <v>0</v>
      </c>
      <c r="AC311" s="35">
        <v>0</v>
      </c>
      <c r="AD311" s="35">
        <v>0</v>
      </c>
      <c r="AE311" s="35">
        <v>0</v>
      </c>
      <c r="AF311" s="35">
        <v>0</v>
      </c>
      <c r="AG311" s="35">
        <v>0</v>
      </c>
      <c r="AH311" s="35">
        <v>0</v>
      </c>
      <c r="AI311" s="35">
        <v>0</v>
      </c>
      <c r="AJ311" s="35">
        <v>0</v>
      </c>
      <c r="AK311" s="35">
        <v>0</v>
      </c>
      <c r="AL311" s="35">
        <v>0</v>
      </c>
      <c r="AM311" s="35">
        <v>0</v>
      </c>
      <c r="AN311" s="35">
        <v>0</v>
      </c>
      <c r="AO311" s="35">
        <v>0</v>
      </c>
      <c r="AP311" s="35">
        <v>0</v>
      </c>
      <c r="AQ311" s="35">
        <v>0</v>
      </c>
      <c r="AR311" s="35">
        <v>0</v>
      </c>
      <c r="AS311" s="35">
        <v>0</v>
      </c>
      <c r="AT311" s="35">
        <v>0</v>
      </c>
      <c r="AU311" s="35">
        <v>5</v>
      </c>
      <c r="AV311" s="35">
        <v>156</v>
      </c>
      <c r="AW311" s="35">
        <v>10</v>
      </c>
      <c r="AX311" s="35">
        <v>10</v>
      </c>
      <c r="AY311" s="35">
        <v>232</v>
      </c>
      <c r="AZ311" s="35">
        <v>252</v>
      </c>
      <c r="BA311" s="35" t="s">
        <v>607</v>
      </c>
      <c r="BB311" s="35" t="s">
        <v>1777</v>
      </c>
      <c r="BC311" s="67">
        <v>0</v>
      </c>
      <c r="BD311" s="35">
        <v>0</v>
      </c>
      <c r="BE311" s="35">
        <v>0</v>
      </c>
      <c r="BF311" s="35">
        <v>0</v>
      </c>
      <c r="BG311" s="35">
        <v>0</v>
      </c>
      <c r="BH311" s="35">
        <v>0</v>
      </c>
      <c r="BI311" s="35">
        <v>0</v>
      </c>
      <c r="BJ311" s="35">
        <v>0</v>
      </c>
      <c r="BK311" s="35">
        <v>0</v>
      </c>
      <c r="BL311" s="35">
        <v>0</v>
      </c>
      <c r="BM311" s="35">
        <v>0</v>
      </c>
      <c r="BN311" s="35">
        <v>0</v>
      </c>
      <c r="BO311" s="35">
        <v>0</v>
      </c>
      <c r="BP311" s="35">
        <v>0</v>
      </c>
      <c r="BQ311" s="35">
        <v>0</v>
      </c>
    </row>
    <row r="312" spans="1:69" x14ac:dyDescent="0.25">
      <c r="A312" s="35" t="s">
        <v>293</v>
      </c>
      <c r="B312" s="35" t="s">
        <v>232</v>
      </c>
      <c r="C312" s="35">
        <v>55363510</v>
      </c>
      <c r="D312" s="35" t="s">
        <v>231</v>
      </c>
      <c r="E312" s="35" t="s">
        <v>353</v>
      </c>
      <c r="F312" s="35" t="s">
        <v>221</v>
      </c>
      <c r="G312" s="67">
        <v>500</v>
      </c>
      <c r="H312" s="67">
        <v>-5.875</v>
      </c>
      <c r="I312" s="67">
        <v>494</v>
      </c>
      <c r="J312" s="35">
        <v>0</v>
      </c>
      <c r="K312" s="35">
        <v>2</v>
      </c>
      <c r="L312" s="35">
        <v>2</v>
      </c>
      <c r="M312" s="35">
        <v>0</v>
      </c>
      <c r="N312" s="35">
        <v>0</v>
      </c>
      <c r="O312" s="35">
        <v>3</v>
      </c>
      <c r="P312" s="35">
        <v>3</v>
      </c>
      <c r="Q312" s="35">
        <v>0</v>
      </c>
      <c r="R312" s="35">
        <v>0</v>
      </c>
      <c r="S312" s="35">
        <v>0</v>
      </c>
      <c r="T312" s="35">
        <v>0</v>
      </c>
      <c r="U312" s="35">
        <v>0</v>
      </c>
      <c r="V312" s="35">
        <v>1</v>
      </c>
      <c r="W312" s="35">
        <v>2</v>
      </c>
      <c r="X312" s="35">
        <v>3</v>
      </c>
      <c r="Y312" s="35">
        <v>0.33333333333333331</v>
      </c>
      <c r="Z312" s="35">
        <v>0</v>
      </c>
      <c r="AA312" s="35">
        <v>0</v>
      </c>
      <c r="AB312" s="35">
        <v>0</v>
      </c>
      <c r="AC312" s="35">
        <v>0</v>
      </c>
      <c r="AD312" s="35">
        <v>0</v>
      </c>
      <c r="AE312" s="35">
        <v>0</v>
      </c>
      <c r="AF312" s="35">
        <v>0</v>
      </c>
      <c r="AG312" s="35">
        <v>0</v>
      </c>
      <c r="AH312" s="35">
        <v>0</v>
      </c>
      <c r="AI312" s="35">
        <v>0</v>
      </c>
      <c r="AJ312" s="35">
        <v>0</v>
      </c>
      <c r="AK312" s="35">
        <v>0</v>
      </c>
      <c r="AL312" s="35">
        <v>0</v>
      </c>
      <c r="AM312" s="35">
        <v>0</v>
      </c>
      <c r="AN312" s="35">
        <v>0</v>
      </c>
      <c r="AO312" s="35">
        <v>0</v>
      </c>
      <c r="AP312" s="35">
        <v>0</v>
      </c>
      <c r="AQ312" s="35">
        <v>0</v>
      </c>
      <c r="AR312" s="35">
        <v>0</v>
      </c>
      <c r="AS312" s="35">
        <v>0</v>
      </c>
      <c r="AT312" s="35">
        <v>1</v>
      </c>
      <c r="AU312" s="35">
        <v>25</v>
      </c>
      <c r="AV312" s="35">
        <v>360</v>
      </c>
      <c r="AW312" s="35">
        <v>10</v>
      </c>
      <c r="AX312" s="35">
        <v>24</v>
      </c>
      <c r="AY312" s="35">
        <v>232</v>
      </c>
      <c r="AZ312" s="35">
        <v>252</v>
      </c>
      <c r="BA312" s="35" t="s">
        <v>1778</v>
      </c>
      <c r="BB312" s="35" t="s">
        <v>552</v>
      </c>
      <c r="BC312" s="67">
        <v>-5.875</v>
      </c>
      <c r="BD312" s="35">
        <v>-9</v>
      </c>
      <c r="BE312" s="35">
        <v>-2.5</v>
      </c>
      <c r="BF312" s="35">
        <v>0</v>
      </c>
      <c r="BG312" s="35">
        <v>5.625</v>
      </c>
      <c r="BH312" s="35">
        <v>0</v>
      </c>
      <c r="BI312" s="35">
        <v>0</v>
      </c>
      <c r="BJ312" s="35">
        <v>0</v>
      </c>
      <c r="BK312" s="35">
        <v>0</v>
      </c>
      <c r="BL312" s="35">
        <v>0</v>
      </c>
      <c r="BM312" s="35">
        <v>1</v>
      </c>
      <c r="BN312" s="35">
        <v>0</v>
      </c>
      <c r="BO312" s="35">
        <v>1</v>
      </c>
      <c r="BP312" s="35">
        <v>7</v>
      </c>
      <c r="BQ312" s="35">
        <v>0</v>
      </c>
    </row>
    <row r="313" spans="1:69" x14ac:dyDescent="0.25">
      <c r="A313" s="35" t="s">
        <v>293</v>
      </c>
      <c r="B313" s="35" t="s">
        <v>96</v>
      </c>
      <c r="C313" s="35">
        <v>51214916</v>
      </c>
      <c r="D313" s="35" t="s">
        <v>95</v>
      </c>
      <c r="E313" s="35" t="s">
        <v>350</v>
      </c>
      <c r="F313" s="35" t="s">
        <v>72</v>
      </c>
      <c r="G313" s="67">
        <v>1207</v>
      </c>
      <c r="H313" s="67">
        <v>-35.875</v>
      </c>
      <c r="I313" s="67">
        <v>1171</v>
      </c>
      <c r="J313" s="35">
        <v>6</v>
      </c>
      <c r="K313" s="35">
        <v>2</v>
      </c>
      <c r="L313" s="35">
        <v>8</v>
      </c>
      <c r="M313" s="35">
        <v>0.75</v>
      </c>
      <c r="N313" s="35">
        <v>5</v>
      </c>
      <c r="O313" s="35">
        <v>1</v>
      </c>
      <c r="P313" s="35">
        <v>6</v>
      </c>
      <c r="Q313" s="35">
        <v>0.83333333333333337</v>
      </c>
      <c r="R313" s="35">
        <v>0</v>
      </c>
      <c r="S313" s="35">
        <v>0</v>
      </c>
      <c r="T313" s="35">
        <v>0</v>
      </c>
      <c r="U313" s="35">
        <v>0</v>
      </c>
      <c r="V313" s="35">
        <v>0</v>
      </c>
      <c r="W313" s="35">
        <v>0</v>
      </c>
      <c r="X313" s="35">
        <v>0</v>
      </c>
      <c r="Y313" s="35">
        <v>0</v>
      </c>
      <c r="Z313" s="35">
        <v>0</v>
      </c>
      <c r="AA313" s="35">
        <v>0</v>
      </c>
      <c r="AB313" s="35">
        <v>0</v>
      </c>
      <c r="AC313" s="35">
        <v>0</v>
      </c>
      <c r="AD313" s="35">
        <v>0</v>
      </c>
      <c r="AE313" s="35">
        <v>0</v>
      </c>
      <c r="AF313" s="35">
        <v>0</v>
      </c>
      <c r="AG313" s="35">
        <v>0</v>
      </c>
      <c r="AH313" s="35">
        <v>0</v>
      </c>
      <c r="AI313" s="35">
        <v>0</v>
      </c>
      <c r="AJ313" s="35">
        <v>0</v>
      </c>
      <c r="AK313" s="35">
        <v>0</v>
      </c>
      <c r="AL313" s="35">
        <v>5</v>
      </c>
      <c r="AM313" s="35">
        <v>3</v>
      </c>
      <c r="AN313" s="35">
        <v>8</v>
      </c>
      <c r="AO313" s="35">
        <v>0.625</v>
      </c>
      <c r="AP313" s="35">
        <v>0</v>
      </c>
      <c r="AQ313" s="35">
        <v>0</v>
      </c>
      <c r="AR313" s="35">
        <v>0</v>
      </c>
      <c r="AS313" s="35">
        <v>0</v>
      </c>
      <c r="AT313" s="35">
        <v>16</v>
      </c>
      <c r="AU313" s="35">
        <v>18</v>
      </c>
      <c r="AV313" s="35">
        <v>433</v>
      </c>
      <c r="AW313" s="35">
        <v>7</v>
      </c>
      <c r="AX313" s="35">
        <v>8</v>
      </c>
      <c r="AY313" s="35">
        <v>39</v>
      </c>
      <c r="AZ313" s="35">
        <v>49</v>
      </c>
      <c r="BA313" s="35" t="s">
        <v>1779</v>
      </c>
      <c r="BB313" s="35" t="s">
        <v>425</v>
      </c>
      <c r="BC313" s="67">
        <v>-35.875</v>
      </c>
      <c r="BD313" s="35">
        <v>-13</v>
      </c>
      <c r="BE313" s="35">
        <v>4</v>
      </c>
      <c r="BF313" s="35">
        <v>0</v>
      </c>
      <c r="BG313" s="35">
        <v>0</v>
      </c>
      <c r="BH313" s="35">
        <v>0</v>
      </c>
      <c r="BI313" s="35">
        <v>0</v>
      </c>
      <c r="BJ313" s="35">
        <v>0</v>
      </c>
      <c r="BK313" s="35">
        <v>-26.875</v>
      </c>
      <c r="BL313" s="35">
        <v>0</v>
      </c>
      <c r="BM313" s="35">
        <v>10</v>
      </c>
      <c r="BN313" s="35">
        <v>0</v>
      </c>
      <c r="BO313" s="35">
        <v>16</v>
      </c>
      <c r="BP313" s="35">
        <v>1</v>
      </c>
      <c r="BQ313" s="35">
        <v>5</v>
      </c>
    </row>
    <row r="314" spans="1:69" x14ac:dyDescent="0.25">
      <c r="A314" s="35" t="s">
        <v>293</v>
      </c>
      <c r="B314" s="35" t="s">
        <v>1780</v>
      </c>
      <c r="C314" s="35">
        <v>97092921</v>
      </c>
      <c r="D314" s="35" t="s">
        <v>1781</v>
      </c>
      <c r="E314" s="35" t="s">
        <v>401</v>
      </c>
      <c r="F314" s="35" t="s">
        <v>101</v>
      </c>
      <c r="G314" s="67">
        <v>750</v>
      </c>
      <c r="H314" s="67">
        <v>36.375</v>
      </c>
      <c r="I314" s="67">
        <v>786</v>
      </c>
      <c r="J314" s="35">
        <v>0</v>
      </c>
      <c r="K314" s="35">
        <v>0</v>
      </c>
      <c r="L314" s="35">
        <v>0</v>
      </c>
      <c r="M314" s="35">
        <v>0</v>
      </c>
      <c r="N314" s="35">
        <v>0</v>
      </c>
      <c r="O314" s="35">
        <v>6</v>
      </c>
      <c r="P314" s="35">
        <v>6</v>
      </c>
      <c r="Q314" s="35">
        <v>0</v>
      </c>
      <c r="R314" s="35">
        <v>0</v>
      </c>
      <c r="S314" s="35">
        <v>0</v>
      </c>
      <c r="T314" s="35">
        <v>0</v>
      </c>
      <c r="U314" s="35">
        <v>0</v>
      </c>
      <c r="V314" s="35">
        <v>0</v>
      </c>
      <c r="W314" s="35">
        <v>0</v>
      </c>
      <c r="X314" s="35">
        <v>0</v>
      </c>
      <c r="Y314" s="35">
        <v>0</v>
      </c>
      <c r="Z314" s="35">
        <v>0</v>
      </c>
      <c r="AA314" s="35">
        <v>0</v>
      </c>
      <c r="AB314" s="35">
        <v>0</v>
      </c>
      <c r="AC314" s="35">
        <v>0</v>
      </c>
      <c r="AD314" s="35">
        <v>0</v>
      </c>
      <c r="AE314" s="35">
        <v>0</v>
      </c>
      <c r="AF314" s="35">
        <v>0</v>
      </c>
      <c r="AG314" s="35">
        <v>0</v>
      </c>
      <c r="AH314" s="35">
        <v>0</v>
      </c>
      <c r="AI314" s="35">
        <v>0</v>
      </c>
      <c r="AJ314" s="35">
        <v>0</v>
      </c>
      <c r="AK314" s="35">
        <v>0</v>
      </c>
      <c r="AL314" s="35">
        <v>4</v>
      </c>
      <c r="AM314" s="35">
        <v>12</v>
      </c>
      <c r="AN314" s="35">
        <v>16</v>
      </c>
      <c r="AO314" s="35">
        <v>0.25</v>
      </c>
      <c r="AP314" s="35">
        <v>0</v>
      </c>
      <c r="AQ314" s="35">
        <v>0</v>
      </c>
      <c r="AR314" s="35">
        <v>0</v>
      </c>
      <c r="AS314" s="35">
        <v>0</v>
      </c>
      <c r="AT314" s="35">
        <v>4</v>
      </c>
      <c r="AU314" s="35">
        <v>5</v>
      </c>
      <c r="AV314" s="35">
        <v>36</v>
      </c>
      <c r="AW314" s="35">
        <v>5</v>
      </c>
      <c r="AX314" s="35">
        <v>4</v>
      </c>
      <c r="AY314" s="35">
        <v>138</v>
      </c>
      <c r="AZ314" s="35">
        <v>134</v>
      </c>
      <c r="BA314" s="35" t="s">
        <v>1129</v>
      </c>
      <c r="BB314" s="35" t="s">
        <v>1782</v>
      </c>
      <c r="BC314" s="67">
        <v>36.375</v>
      </c>
      <c r="BD314" s="35">
        <v>0</v>
      </c>
      <c r="BE314" s="35">
        <v>-10.5</v>
      </c>
      <c r="BF314" s="35">
        <v>0</v>
      </c>
      <c r="BG314" s="35">
        <v>0</v>
      </c>
      <c r="BH314" s="35">
        <v>0</v>
      </c>
      <c r="BI314" s="35">
        <v>0</v>
      </c>
      <c r="BJ314" s="35">
        <v>0</v>
      </c>
      <c r="BK314" s="35">
        <v>46.875</v>
      </c>
      <c r="BL314" s="35">
        <v>0</v>
      </c>
      <c r="BM314" s="35">
        <v>2</v>
      </c>
      <c r="BN314" s="35">
        <v>3</v>
      </c>
      <c r="BO314" s="35">
        <v>1</v>
      </c>
      <c r="BP314" s="35">
        <v>18</v>
      </c>
      <c r="BQ314" s="35">
        <v>0</v>
      </c>
    </row>
    <row r="315" spans="1:69" x14ac:dyDescent="0.25">
      <c r="A315" s="35" t="s">
        <v>293</v>
      </c>
      <c r="B315" s="35" t="s">
        <v>1783</v>
      </c>
      <c r="C315" s="35">
        <v>97097445</v>
      </c>
      <c r="D315" s="35" t="s">
        <v>1784</v>
      </c>
      <c r="E315" s="35" t="s">
        <v>1785</v>
      </c>
      <c r="F315" s="35" t="s">
        <v>188</v>
      </c>
      <c r="G315" s="67">
        <v>500</v>
      </c>
      <c r="H315" s="67">
        <v>0</v>
      </c>
      <c r="I315" s="67">
        <v>500</v>
      </c>
      <c r="J315" s="35">
        <v>0</v>
      </c>
      <c r="K315" s="35">
        <v>0</v>
      </c>
      <c r="L315" s="35">
        <v>0</v>
      </c>
      <c r="M315" s="35">
        <v>0</v>
      </c>
      <c r="N315" s="35">
        <v>0</v>
      </c>
      <c r="O315" s="35">
        <v>0</v>
      </c>
      <c r="P315" s="35">
        <v>0</v>
      </c>
      <c r="Q315" s="35">
        <v>0</v>
      </c>
      <c r="R315" s="35">
        <v>0</v>
      </c>
      <c r="S315" s="35">
        <v>0</v>
      </c>
      <c r="T315" s="35">
        <v>0</v>
      </c>
      <c r="U315" s="35">
        <v>0</v>
      </c>
      <c r="V315" s="35">
        <v>0</v>
      </c>
      <c r="W315" s="35">
        <v>0</v>
      </c>
      <c r="X315" s="35">
        <v>0</v>
      </c>
      <c r="Y315" s="35">
        <v>0</v>
      </c>
      <c r="Z315" s="35">
        <v>0</v>
      </c>
      <c r="AA315" s="35">
        <v>0</v>
      </c>
      <c r="AB315" s="35">
        <v>0</v>
      </c>
      <c r="AC315" s="35">
        <v>0</v>
      </c>
      <c r="AD315" s="35">
        <v>0</v>
      </c>
      <c r="AE315" s="35">
        <v>0</v>
      </c>
      <c r="AF315" s="35">
        <v>0</v>
      </c>
      <c r="AG315" s="35">
        <v>0</v>
      </c>
      <c r="AH315" s="35">
        <v>0</v>
      </c>
      <c r="AI315" s="35">
        <v>0</v>
      </c>
      <c r="AJ315" s="35">
        <v>0</v>
      </c>
      <c r="AK315" s="35">
        <v>0</v>
      </c>
      <c r="AL315" s="35">
        <v>0</v>
      </c>
      <c r="AM315" s="35">
        <v>0</v>
      </c>
      <c r="AN315" s="35">
        <v>0</v>
      </c>
      <c r="AO315" s="35">
        <v>0</v>
      </c>
      <c r="AP315" s="35">
        <v>0</v>
      </c>
      <c r="AQ315" s="35">
        <v>0</v>
      </c>
      <c r="AR315" s="35">
        <v>0</v>
      </c>
      <c r="AS315" s="35">
        <v>0</v>
      </c>
      <c r="AT315" s="35">
        <v>0</v>
      </c>
      <c r="AU315" s="35">
        <v>35</v>
      </c>
      <c r="AV315" s="35">
        <v>156</v>
      </c>
      <c r="AW315" s="35">
        <v>43</v>
      </c>
      <c r="AX315" s="35">
        <v>47</v>
      </c>
      <c r="AY315" s="35">
        <v>232</v>
      </c>
      <c r="AZ315" s="35">
        <v>252</v>
      </c>
      <c r="BA315" s="35" t="s">
        <v>1366</v>
      </c>
      <c r="BB315" s="35" t="s">
        <v>1786</v>
      </c>
      <c r="BC315" s="67">
        <v>0</v>
      </c>
      <c r="BD315" s="35">
        <v>0</v>
      </c>
      <c r="BE315" s="35">
        <v>0</v>
      </c>
      <c r="BF315" s="35">
        <v>0</v>
      </c>
      <c r="BG315" s="35">
        <v>0</v>
      </c>
      <c r="BH315" s="35">
        <v>0</v>
      </c>
      <c r="BI315" s="35">
        <v>0</v>
      </c>
      <c r="BJ315" s="35">
        <v>0</v>
      </c>
      <c r="BK315" s="35">
        <v>0</v>
      </c>
      <c r="BL315" s="35">
        <v>0</v>
      </c>
      <c r="BM315" s="35">
        <v>0</v>
      </c>
      <c r="BN315" s="35">
        <v>0</v>
      </c>
      <c r="BO315" s="35">
        <v>0</v>
      </c>
      <c r="BP315" s="35">
        <v>0</v>
      </c>
      <c r="BQ315" s="35">
        <v>0</v>
      </c>
    </row>
    <row r="316" spans="1:69" x14ac:dyDescent="0.25">
      <c r="A316" s="35" t="s">
        <v>293</v>
      </c>
      <c r="B316" s="35" t="s">
        <v>41</v>
      </c>
      <c r="C316" s="35">
        <v>87464575</v>
      </c>
      <c r="D316" s="35" t="s">
        <v>40</v>
      </c>
      <c r="E316" s="35" t="s">
        <v>481</v>
      </c>
      <c r="F316" s="35" t="s">
        <v>35</v>
      </c>
      <c r="G316" s="67">
        <v>692</v>
      </c>
      <c r="H316" s="67">
        <v>55.5</v>
      </c>
      <c r="I316" s="67">
        <v>748</v>
      </c>
      <c r="J316" s="35">
        <v>4</v>
      </c>
      <c r="K316" s="35">
        <v>2</v>
      </c>
      <c r="L316" s="35">
        <v>6</v>
      </c>
      <c r="M316" s="35">
        <v>0.66666666666666663</v>
      </c>
      <c r="N316" s="35">
        <v>6</v>
      </c>
      <c r="O316" s="35">
        <v>5</v>
      </c>
      <c r="P316" s="35">
        <v>11</v>
      </c>
      <c r="Q316" s="35">
        <v>0.54545454545454541</v>
      </c>
      <c r="R316" s="35">
        <v>0</v>
      </c>
      <c r="S316" s="35">
        <v>0</v>
      </c>
      <c r="T316" s="35">
        <v>0</v>
      </c>
      <c r="U316" s="35">
        <v>0</v>
      </c>
      <c r="V316" s="35">
        <v>5</v>
      </c>
      <c r="W316" s="35">
        <v>1</v>
      </c>
      <c r="X316" s="35">
        <v>6</v>
      </c>
      <c r="Y316" s="35">
        <v>0.83333333333333337</v>
      </c>
      <c r="Z316" s="35">
        <v>0</v>
      </c>
      <c r="AA316" s="35">
        <v>0</v>
      </c>
      <c r="AB316" s="35">
        <v>0</v>
      </c>
      <c r="AC316" s="35">
        <v>0</v>
      </c>
      <c r="AD316" s="35">
        <v>0</v>
      </c>
      <c r="AE316" s="35">
        <v>0</v>
      </c>
      <c r="AF316" s="35">
        <v>0</v>
      </c>
      <c r="AG316" s="35">
        <v>0</v>
      </c>
      <c r="AH316" s="35">
        <v>0</v>
      </c>
      <c r="AI316" s="35">
        <v>0</v>
      </c>
      <c r="AJ316" s="35">
        <v>0</v>
      </c>
      <c r="AK316" s="35">
        <v>0</v>
      </c>
      <c r="AL316" s="35">
        <v>0</v>
      </c>
      <c r="AM316" s="35">
        <v>0</v>
      </c>
      <c r="AN316" s="35">
        <v>0</v>
      </c>
      <c r="AO316" s="35">
        <v>0</v>
      </c>
      <c r="AP316" s="35">
        <v>0</v>
      </c>
      <c r="AQ316" s="35">
        <v>0</v>
      </c>
      <c r="AR316" s="35">
        <v>0</v>
      </c>
      <c r="AS316" s="35">
        <v>0</v>
      </c>
      <c r="AT316" s="35">
        <v>15</v>
      </c>
      <c r="AU316" s="35">
        <v>1</v>
      </c>
      <c r="AV316" s="35">
        <v>12</v>
      </c>
      <c r="AW316" s="35">
        <v>5</v>
      </c>
      <c r="AX316" s="35">
        <v>5</v>
      </c>
      <c r="AY316" s="35">
        <v>161</v>
      </c>
      <c r="AZ316" s="35">
        <v>142</v>
      </c>
      <c r="BA316" s="35" t="s">
        <v>375</v>
      </c>
      <c r="BB316" s="35" t="s">
        <v>582</v>
      </c>
      <c r="BC316" s="67">
        <v>55.5</v>
      </c>
      <c r="BD316" s="35">
        <v>8</v>
      </c>
      <c r="BE316" s="35">
        <v>25</v>
      </c>
      <c r="BF316" s="35">
        <v>0</v>
      </c>
      <c r="BG316" s="35">
        <v>22.5</v>
      </c>
      <c r="BH316" s="35">
        <v>0</v>
      </c>
      <c r="BI316" s="35">
        <v>0</v>
      </c>
      <c r="BJ316" s="35">
        <v>0</v>
      </c>
      <c r="BK316" s="35">
        <v>0</v>
      </c>
      <c r="BL316" s="35">
        <v>0</v>
      </c>
      <c r="BM316" s="35">
        <v>6</v>
      </c>
      <c r="BN316" s="35">
        <v>5</v>
      </c>
      <c r="BO316" s="35">
        <v>10</v>
      </c>
      <c r="BP316" s="35">
        <v>6</v>
      </c>
      <c r="BQ316" s="35">
        <v>2</v>
      </c>
    </row>
    <row r="317" spans="1:69" x14ac:dyDescent="0.25">
      <c r="A317" s="35" t="s">
        <v>293</v>
      </c>
      <c r="B317" s="35" t="s">
        <v>1787</v>
      </c>
      <c r="C317" s="35">
        <v>97094687</v>
      </c>
      <c r="D317" s="35" t="s">
        <v>1788</v>
      </c>
      <c r="E317" s="35" t="s">
        <v>1789</v>
      </c>
      <c r="F317" s="35" t="s">
        <v>1397</v>
      </c>
      <c r="G317" s="67">
        <v>1263</v>
      </c>
      <c r="H317" s="67">
        <v>1.875</v>
      </c>
      <c r="I317" s="67">
        <v>1265</v>
      </c>
      <c r="J317" s="35">
        <v>0</v>
      </c>
      <c r="K317" s="35">
        <v>0</v>
      </c>
      <c r="L317" s="35">
        <v>0</v>
      </c>
      <c r="M317" s="35">
        <v>0</v>
      </c>
      <c r="N317" s="35">
        <v>0</v>
      </c>
      <c r="O317" s="35">
        <v>0</v>
      </c>
      <c r="P317" s="35">
        <v>0</v>
      </c>
      <c r="Q317" s="35">
        <v>0</v>
      </c>
      <c r="R317" s="35">
        <v>0</v>
      </c>
      <c r="S317" s="35">
        <v>0</v>
      </c>
      <c r="T317" s="35">
        <v>0</v>
      </c>
      <c r="U317" s="35">
        <v>0</v>
      </c>
      <c r="V317" s="35">
        <v>0</v>
      </c>
      <c r="W317" s="35">
        <v>0</v>
      </c>
      <c r="X317" s="35">
        <v>0</v>
      </c>
      <c r="Y317" s="35">
        <v>0</v>
      </c>
      <c r="Z317" s="35">
        <v>0</v>
      </c>
      <c r="AA317" s="35">
        <v>0</v>
      </c>
      <c r="AB317" s="35">
        <v>0</v>
      </c>
      <c r="AC317" s="35">
        <v>0</v>
      </c>
      <c r="AD317" s="35">
        <v>0</v>
      </c>
      <c r="AE317" s="35">
        <v>0</v>
      </c>
      <c r="AF317" s="35">
        <v>0</v>
      </c>
      <c r="AG317" s="35">
        <v>0</v>
      </c>
      <c r="AH317" s="35">
        <v>0</v>
      </c>
      <c r="AI317" s="35">
        <v>0</v>
      </c>
      <c r="AJ317" s="35">
        <v>0</v>
      </c>
      <c r="AK317" s="35">
        <v>0</v>
      </c>
      <c r="AL317" s="35">
        <v>6</v>
      </c>
      <c r="AM317" s="35">
        <v>0</v>
      </c>
      <c r="AN317" s="35">
        <v>6</v>
      </c>
      <c r="AO317" s="35">
        <v>1</v>
      </c>
      <c r="AP317" s="35">
        <v>0</v>
      </c>
      <c r="AQ317" s="35">
        <v>0</v>
      </c>
      <c r="AR317" s="35">
        <v>0</v>
      </c>
      <c r="AS317" s="35">
        <v>0</v>
      </c>
      <c r="AT317" s="35">
        <v>6</v>
      </c>
      <c r="AU317" s="35">
        <v>7</v>
      </c>
      <c r="AV317" s="35">
        <v>141</v>
      </c>
      <c r="AW317" s="35">
        <v>6</v>
      </c>
      <c r="AX317" s="35">
        <v>6</v>
      </c>
      <c r="AY317" s="35">
        <v>32</v>
      </c>
      <c r="AZ317" s="35">
        <v>32</v>
      </c>
      <c r="BA317" s="35" t="s">
        <v>1790</v>
      </c>
      <c r="BB317" s="35" t="s">
        <v>1791</v>
      </c>
      <c r="BC317" s="67">
        <v>1.875</v>
      </c>
      <c r="BD317" s="35">
        <v>0</v>
      </c>
      <c r="BE317" s="35">
        <v>0</v>
      </c>
      <c r="BF317" s="35">
        <v>0</v>
      </c>
      <c r="BG317" s="35">
        <v>0</v>
      </c>
      <c r="BH317" s="35">
        <v>0</v>
      </c>
      <c r="BI317" s="35">
        <v>0</v>
      </c>
      <c r="BJ317" s="35">
        <v>0</v>
      </c>
      <c r="BK317" s="35">
        <v>1.875</v>
      </c>
      <c r="BL317" s="35">
        <v>0</v>
      </c>
      <c r="BM317" s="35">
        <v>6</v>
      </c>
      <c r="BN317" s="35">
        <v>0</v>
      </c>
      <c r="BO317" s="35">
        <v>6</v>
      </c>
      <c r="BP317" s="35">
        <v>0</v>
      </c>
      <c r="BQ317" s="35">
        <v>0</v>
      </c>
    </row>
    <row r="318" spans="1:69" x14ac:dyDescent="0.25">
      <c r="A318" s="35" t="s">
        <v>293</v>
      </c>
      <c r="B318" s="35" t="s">
        <v>1792</v>
      </c>
      <c r="C318" s="35">
        <v>97093985</v>
      </c>
      <c r="D318" s="35" t="s">
        <v>1793</v>
      </c>
      <c r="E318" s="35" t="s">
        <v>628</v>
      </c>
      <c r="F318" s="35" t="s">
        <v>103</v>
      </c>
      <c r="G318" s="67">
        <v>500</v>
      </c>
      <c r="H318" s="67">
        <v>-10</v>
      </c>
      <c r="I318" s="67">
        <v>490</v>
      </c>
      <c r="J318" s="35">
        <v>0</v>
      </c>
      <c r="K318" s="35">
        <v>0</v>
      </c>
      <c r="L318" s="35">
        <v>0</v>
      </c>
      <c r="M318" s="35">
        <v>0</v>
      </c>
      <c r="N318" s="35">
        <v>0</v>
      </c>
      <c r="O318" s="35">
        <v>0</v>
      </c>
      <c r="P318" s="35">
        <v>0</v>
      </c>
      <c r="Q318" s="35">
        <v>0</v>
      </c>
      <c r="R318" s="35">
        <v>0</v>
      </c>
      <c r="S318" s="35">
        <v>2</v>
      </c>
      <c r="T318" s="35">
        <v>2</v>
      </c>
      <c r="U318" s="35">
        <v>0</v>
      </c>
      <c r="V318" s="35">
        <v>0</v>
      </c>
      <c r="W318" s="35">
        <v>0</v>
      </c>
      <c r="X318" s="35">
        <v>0</v>
      </c>
      <c r="Y318" s="35">
        <v>0</v>
      </c>
      <c r="Z318" s="35">
        <v>0</v>
      </c>
      <c r="AA318" s="35">
        <v>0</v>
      </c>
      <c r="AB318" s="35">
        <v>0</v>
      </c>
      <c r="AC318" s="35">
        <v>0</v>
      </c>
      <c r="AD318" s="35">
        <v>0</v>
      </c>
      <c r="AE318" s="35">
        <v>0</v>
      </c>
      <c r="AF318" s="35">
        <v>0</v>
      </c>
      <c r="AG318" s="35">
        <v>0</v>
      </c>
      <c r="AH318" s="35">
        <v>0</v>
      </c>
      <c r="AI318" s="35">
        <v>0</v>
      </c>
      <c r="AJ318" s="35">
        <v>0</v>
      </c>
      <c r="AK318" s="35">
        <v>0</v>
      </c>
      <c r="AL318" s="35">
        <v>0</v>
      </c>
      <c r="AM318" s="35">
        <v>0</v>
      </c>
      <c r="AN318" s="35">
        <v>0</v>
      </c>
      <c r="AO318" s="35">
        <v>0</v>
      </c>
      <c r="AP318" s="35">
        <v>0</v>
      </c>
      <c r="AQ318" s="35">
        <v>0</v>
      </c>
      <c r="AR318" s="35">
        <v>0</v>
      </c>
      <c r="AS318" s="35">
        <v>0</v>
      </c>
      <c r="AT318" s="35">
        <v>0</v>
      </c>
      <c r="AU318" s="35">
        <v>38</v>
      </c>
      <c r="AV318" s="35">
        <v>372</v>
      </c>
      <c r="AW318" s="35">
        <v>16</v>
      </c>
      <c r="AX318" s="35">
        <v>39</v>
      </c>
      <c r="AY318" s="35">
        <v>232</v>
      </c>
      <c r="AZ318" s="35">
        <v>252</v>
      </c>
      <c r="BA318" s="35" t="s">
        <v>1592</v>
      </c>
      <c r="BB318" s="35" t="s">
        <v>1794</v>
      </c>
      <c r="BC318" s="67">
        <v>-10</v>
      </c>
      <c r="BD318" s="35">
        <v>0</v>
      </c>
      <c r="BE318" s="35">
        <v>0</v>
      </c>
      <c r="BF318" s="35">
        <v>-10</v>
      </c>
      <c r="BG318" s="35">
        <v>0</v>
      </c>
      <c r="BH318" s="35">
        <v>0</v>
      </c>
      <c r="BI318" s="35">
        <v>0</v>
      </c>
      <c r="BJ318" s="35">
        <v>0</v>
      </c>
      <c r="BK318" s="35">
        <v>0</v>
      </c>
      <c r="BL318" s="35">
        <v>0</v>
      </c>
      <c r="BM318" s="35">
        <v>0</v>
      </c>
      <c r="BN318" s="35">
        <v>0</v>
      </c>
      <c r="BO318" s="35">
        <v>0</v>
      </c>
      <c r="BP318" s="35">
        <v>2</v>
      </c>
      <c r="BQ318" s="35">
        <v>0</v>
      </c>
    </row>
    <row r="319" spans="1:69" x14ac:dyDescent="0.25">
      <c r="A319" s="35" t="s">
        <v>293</v>
      </c>
      <c r="B319" s="35" t="s">
        <v>1795</v>
      </c>
      <c r="C319" s="35">
        <v>97094847</v>
      </c>
      <c r="D319" s="35" t="s">
        <v>1796</v>
      </c>
      <c r="E319" s="35" t="s">
        <v>647</v>
      </c>
      <c r="F319" s="35" t="s">
        <v>103</v>
      </c>
      <c r="G319" s="67">
        <v>500</v>
      </c>
      <c r="H319" s="67">
        <v>0</v>
      </c>
      <c r="I319" s="67">
        <v>500</v>
      </c>
      <c r="J319" s="35">
        <v>0</v>
      </c>
      <c r="K319" s="35">
        <v>0</v>
      </c>
      <c r="L319" s="35">
        <v>0</v>
      </c>
      <c r="M319" s="35">
        <v>0</v>
      </c>
      <c r="N319" s="35">
        <v>0</v>
      </c>
      <c r="O319" s="35">
        <v>0</v>
      </c>
      <c r="P319" s="35">
        <v>0</v>
      </c>
      <c r="Q319" s="35">
        <v>0</v>
      </c>
      <c r="R319" s="35">
        <v>0</v>
      </c>
      <c r="S319" s="35">
        <v>0</v>
      </c>
      <c r="T319" s="35">
        <v>0</v>
      </c>
      <c r="U319" s="35">
        <v>0</v>
      </c>
      <c r="V319" s="35">
        <v>0</v>
      </c>
      <c r="W319" s="35">
        <v>0</v>
      </c>
      <c r="X319" s="35">
        <v>0</v>
      </c>
      <c r="Y319" s="35">
        <v>0</v>
      </c>
      <c r="Z319" s="35">
        <v>0</v>
      </c>
      <c r="AA319" s="35">
        <v>0</v>
      </c>
      <c r="AB319" s="35">
        <v>0</v>
      </c>
      <c r="AC319" s="35">
        <v>0</v>
      </c>
      <c r="AD319" s="35">
        <v>0</v>
      </c>
      <c r="AE319" s="35">
        <v>0</v>
      </c>
      <c r="AF319" s="35">
        <v>0</v>
      </c>
      <c r="AG319" s="35">
        <v>0</v>
      </c>
      <c r="AH319" s="35">
        <v>0</v>
      </c>
      <c r="AI319" s="35">
        <v>0</v>
      </c>
      <c r="AJ319" s="35">
        <v>0</v>
      </c>
      <c r="AK319" s="35">
        <v>0</v>
      </c>
      <c r="AL319" s="35">
        <v>0</v>
      </c>
      <c r="AM319" s="35">
        <v>0</v>
      </c>
      <c r="AN319" s="35">
        <v>0</v>
      </c>
      <c r="AO319" s="35">
        <v>0</v>
      </c>
      <c r="AP319" s="35">
        <v>0</v>
      </c>
      <c r="AQ319" s="35">
        <v>0</v>
      </c>
      <c r="AR319" s="35">
        <v>0</v>
      </c>
      <c r="AS319" s="35">
        <v>0</v>
      </c>
      <c r="AT319" s="35">
        <v>0</v>
      </c>
      <c r="AU319" s="35">
        <v>16</v>
      </c>
      <c r="AV319" s="35">
        <v>156</v>
      </c>
      <c r="AW319" s="35">
        <v>16</v>
      </c>
      <c r="AX319" s="35">
        <v>22</v>
      </c>
      <c r="AY319" s="35">
        <v>232</v>
      </c>
      <c r="AZ319" s="35">
        <v>252</v>
      </c>
      <c r="BA319" s="35" t="s">
        <v>1394</v>
      </c>
      <c r="BB319" s="35" t="s">
        <v>1797</v>
      </c>
      <c r="BC319" s="67">
        <v>0</v>
      </c>
      <c r="BD319" s="35">
        <v>0</v>
      </c>
      <c r="BE319" s="35">
        <v>0</v>
      </c>
      <c r="BF319" s="35">
        <v>0</v>
      </c>
      <c r="BG319" s="35">
        <v>0</v>
      </c>
      <c r="BH319" s="35">
        <v>0</v>
      </c>
      <c r="BI319" s="35">
        <v>0</v>
      </c>
      <c r="BJ319" s="35">
        <v>0</v>
      </c>
      <c r="BK319" s="35">
        <v>0</v>
      </c>
      <c r="BL319" s="35">
        <v>0</v>
      </c>
      <c r="BM319" s="35">
        <v>0</v>
      </c>
      <c r="BN319" s="35">
        <v>0</v>
      </c>
      <c r="BO319" s="35">
        <v>0</v>
      </c>
      <c r="BP319" s="35">
        <v>0</v>
      </c>
      <c r="BQ319" s="35">
        <v>0</v>
      </c>
    </row>
    <row r="320" spans="1:69" x14ac:dyDescent="0.25">
      <c r="A320" s="35" t="s">
        <v>293</v>
      </c>
      <c r="B320" s="35" t="s">
        <v>150</v>
      </c>
      <c r="C320" s="35">
        <v>87408915</v>
      </c>
      <c r="D320" s="35" t="s">
        <v>149</v>
      </c>
      <c r="E320" s="35" t="s">
        <v>362</v>
      </c>
      <c r="F320" s="35" t="s">
        <v>140</v>
      </c>
      <c r="G320" s="67">
        <v>827</v>
      </c>
      <c r="H320" s="67">
        <v>-10</v>
      </c>
      <c r="I320" s="67">
        <v>817</v>
      </c>
      <c r="J320" s="35">
        <v>7</v>
      </c>
      <c r="K320" s="35">
        <v>1</v>
      </c>
      <c r="L320" s="35">
        <v>8</v>
      </c>
      <c r="M320" s="35">
        <v>0.875</v>
      </c>
      <c r="N320" s="35">
        <v>0</v>
      </c>
      <c r="O320" s="35">
        <v>3</v>
      </c>
      <c r="P320" s="35">
        <v>3</v>
      </c>
      <c r="Q320" s="35">
        <v>0</v>
      </c>
      <c r="R320" s="35">
        <v>0</v>
      </c>
      <c r="S320" s="35">
        <v>0</v>
      </c>
      <c r="T320" s="35">
        <v>0</v>
      </c>
      <c r="U320" s="35">
        <v>0</v>
      </c>
      <c r="V320" s="35">
        <v>2</v>
      </c>
      <c r="W320" s="35">
        <v>2</v>
      </c>
      <c r="X320" s="35">
        <v>4</v>
      </c>
      <c r="Y320" s="35">
        <v>0.5</v>
      </c>
      <c r="Z320" s="35">
        <v>0</v>
      </c>
      <c r="AA320" s="35">
        <v>0</v>
      </c>
      <c r="AB320" s="35">
        <v>0</v>
      </c>
      <c r="AC320" s="35">
        <v>0</v>
      </c>
      <c r="AD320" s="35">
        <v>0</v>
      </c>
      <c r="AE320" s="35">
        <v>0</v>
      </c>
      <c r="AF320" s="35">
        <v>0</v>
      </c>
      <c r="AG320" s="35">
        <v>0</v>
      </c>
      <c r="AH320" s="35">
        <v>0</v>
      </c>
      <c r="AI320" s="35">
        <v>0</v>
      </c>
      <c r="AJ320" s="35">
        <v>0</v>
      </c>
      <c r="AK320" s="35">
        <v>0</v>
      </c>
      <c r="AL320" s="35">
        <v>0</v>
      </c>
      <c r="AM320" s="35">
        <v>4</v>
      </c>
      <c r="AN320" s="35">
        <v>4</v>
      </c>
      <c r="AO320" s="35">
        <v>0</v>
      </c>
      <c r="AP320" s="35">
        <v>5</v>
      </c>
      <c r="AQ320" s="35">
        <v>4</v>
      </c>
      <c r="AR320" s="35">
        <v>9</v>
      </c>
      <c r="AS320" s="35">
        <v>0.55555555555555558</v>
      </c>
      <c r="AT320" s="35">
        <v>14</v>
      </c>
      <c r="AU320" s="35">
        <v>20</v>
      </c>
      <c r="AV320" s="35">
        <v>372</v>
      </c>
      <c r="AW320" s="35">
        <v>12</v>
      </c>
      <c r="AX320" s="35">
        <v>12</v>
      </c>
      <c r="AY320" s="35">
        <v>116</v>
      </c>
      <c r="AZ320" s="35">
        <v>123</v>
      </c>
      <c r="BA320" s="35" t="s">
        <v>1345</v>
      </c>
      <c r="BB320" s="35" t="s">
        <v>479</v>
      </c>
      <c r="BC320" s="67">
        <v>-10</v>
      </c>
      <c r="BD320" s="35">
        <v>25</v>
      </c>
      <c r="BE320" s="35">
        <v>-1.5</v>
      </c>
      <c r="BF320" s="35">
        <v>0</v>
      </c>
      <c r="BG320" s="35">
        <v>-16.25</v>
      </c>
      <c r="BH320" s="35">
        <v>0</v>
      </c>
      <c r="BI320" s="35">
        <v>0</v>
      </c>
      <c r="BJ320" s="35">
        <v>0</v>
      </c>
      <c r="BK320" s="35">
        <v>-7.5</v>
      </c>
      <c r="BL320" s="35">
        <v>-9.75</v>
      </c>
      <c r="BM320" s="35">
        <v>5</v>
      </c>
      <c r="BN320" s="35">
        <v>2</v>
      </c>
      <c r="BO320" s="35">
        <v>12</v>
      </c>
      <c r="BP320" s="35">
        <v>9</v>
      </c>
      <c r="BQ320" s="35">
        <v>5</v>
      </c>
    </row>
    <row r="321" spans="1:69" x14ac:dyDescent="0.25">
      <c r="A321" s="35" t="s">
        <v>293</v>
      </c>
      <c r="B321" s="35" t="s">
        <v>152</v>
      </c>
      <c r="C321" s="35">
        <v>87457722</v>
      </c>
      <c r="D321" s="35" t="s">
        <v>151</v>
      </c>
      <c r="E321" s="35" t="s">
        <v>784</v>
      </c>
      <c r="F321" s="35" t="s">
        <v>140</v>
      </c>
      <c r="G321" s="67">
        <v>605</v>
      </c>
      <c r="H321" s="67">
        <v>1</v>
      </c>
      <c r="I321" s="67">
        <v>606</v>
      </c>
      <c r="J321" s="35">
        <v>1</v>
      </c>
      <c r="K321" s="35">
        <v>1</v>
      </c>
      <c r="L321" s="35">
        <v>2</v>
      </c>
      <c r="M321" s="35">
        <v>0.5</v>
      </c>
      <c r="N321" s="35">
        <v>0</v>
      </c>
      <c r="O321" s="35">
        <v>6</v>
      </c>
      <c r="P321" s="35">
        <v>6</v>
      </c>
      <c r="Q321" s="35">
        <v>0</v>
      </c>
      <c r="R321" s="35">
        <v>0</v>
      </c>
      <c r="S321" s="35">
        <v>0</v>
      </c>
      <c r="T321" s="35">
        <v>0</v>
      </c>
      <c r="U321" s="35">
        <v>0</v>
      </c>
      <c r="V321" s="35">
        <v>0</v>
      </c>
      <c r="W321" s="35">
        <v>0</v>
      </c>
      <c r="X321" s="35">
        <v>0</v>
      </c>
      <c r="Y321" s="35">
        <v>0</v>
      </c>
      <c r="Z321" s="35">
        <v>0</v>
      </c>
      <c r="AA321" s="35">
        <v>0</v>
      </c>
      <c r="AB321" s="35">
        <v>0</v>
      </c>
      <c r="AC321" s="35">
        <v>0</v>
      </c>
      <c r="AD321" s="35">
        <v>0</v>
      </c>
      <c r="AE321" s="35">
        <v>0</v>
      </c>
      <c r="AF321" s="35">
        <v>0</v>
      </c>
      <c r="AG321" s="35">
        <v>0</v>
      </c>
      <c r="AH321" s="35">
        <v>0</v>
      </c>
      <c r="AI321" s="35">
        <v>0</v>
      </c>
      <c r="AJ321" s="35">
        <v>0</v>
      </c>
      <c r="AK321" s="35">
        <v>0</v>
      </c>
      <c r="AL321" s="35">
        <v>0</v>
      </c>
      <c r="AM321" s="35">
        <v>0</v>
      </c>
      <c r="AN321" s="35">
        <v>0</v>
      </c>
      <c r="AO321" s="35">
        <v>0</v>
      </c>
      <c r="AP321" s="35">
        <v>0</v>
      </c>
      <c r="AQ321" s="35">
        <v>0</v>
      </c>
      <c r="AR321" s="35">
        <v>0</v>
      </c>
      <c r="AS321" s="35">
        <v>0</v>
      </c>
      <c r="AT321" s="35">
        <v>1</v>
      </c>
      <c r="AU321" s="35">
        <v>13</v>
      </c>
      <c r="AV321" s="35">
        <v>145</v>
      </c>
      <c r="AW321" s="35">
        <v>20</v>
      </c>
      <c r="AX321" s="35">
        <v>20</v>
      </c>
      <c r="AY321" s="35">
        <v>186</v>
      </c>
      <c r="AZ321" s="35">
        <v>192</v>
      </c>
      <c r="BA321" s="35" t="s">
        <v>1308</v>
      </c>
      <c r="BB321" s="35" t="s">
        <v>467</v>
      </c>
      <c r="BC321" s="67">
        <v>1</v>
      </c>
      <c r="BD321" s="35">
        <v>7.5</v>
      </c>
      <c r="BE321" s="35">
        <v>-6.5</v>
      </c>
      <c r="BF321" s="35">
        <v>0</v>
      </c>
      <c r="BG321" s="35">
        <v>0</v>
      </c>
      <c r="BH321" s="35">
        <v>0</v>
      </c>
      <c r="BI321" s="35">
        <v>0</v>
      </c>
      <c r="BJ321" s="35">
        <v>0</v>
      </c>
      <c r="BK321" s="35">
        <v>0</v>
      </c>
      <c r="BL321" s="35">
        <v>0</v>
      </c>
      <c r="BM321" s="35">
        <v>1</v>
      </c>
      <c r="BN321" s="35">
        <v>1</v>
      </c>
      <c r="BO321" s="35">
        <v>0</v>
      </c>
      <c r="BP321" s="35">
        <v>7</v>
      </c>
      <c r="BQ321" s="35">
        <v>0</v>
      </c>
    </row>
    <row r="322" spans="1:69" x14ac:dyDescent="0.25">
      <c r="A322" s="35" t="s">
        <v>293</v>
      </c>
      <c r="B322" s="35" t="s">
        <v>1798</v>
      </c>
      <c r="C322" s="35">
        <v>97091423</v>
      </c>
      <c r="D322" s="35" t="s">
        <v>1799</v>
      </c>
      <c r="E322" s="35" t="s">
        <v>530</v>
      </c>
      <c r="F322" s="35" t="s">
        <v>7</v>
      </c>
      <c r="G322" s="67">
        <v>500</v>
      </c>
      <c r="H322" s="67">
        <v>84.25</v>
      </c>
      <c r="I322" s="67">
        <v>584</v>
      </c>
      <c r="J322" s="35">
        <v>1</v>
      </c>
      <c r="K322" s="35">
        <v>5</v>
      </c>
      <c r="L322" s="35">
        <v>6</v>
      </c>
      <c r="M322" s="35">
        <v>0.16666666666666666</v>
      </c>
      <c r="N322" s="35">
        <v>4</v>
      </c>
      <c r="O322" s="35">
        <v>5</v>
      </c>
      <c r="P322" s="35">
        <v>9</v>
      </c>
      <c r="Q322" s="35">
        <v>0.44444444444444442</v>
      </c>
      <c r="R322" s="35">
        <v>0</v>
      </c>
      <c r="S322" s="35">
        <v>0</v>
      </c>
      <c r="T322" s="35">
        <v>0</v>
      </c>
      <c r="U322" s="35">
        <v>0</v>
      </c>
      <c r="V322" s="35">
        <v>4</v>
      </c>
      <c r="W322" s="35">
        <v>1</v>
      </c>
      <c r="X322" s="35">
        <v>5</v>
      </c>
      <c r="Y322" s="35">
        <v>0.8</v>
      </c>
      <c r="Z322" s="35">
        <v>0</v>
      </c>
      <c r="AA322" s="35">
        <v>0</v>
      </c>
      <c r="AB322" s="35">
        <v>0</v>
      </c>
      <c r="AC322" s="35">
        <v>0</v>
      </c>
      <c r="AD322" s="35">
        <v>0</v>
      </c>
      <c r="AE322" s="35">
        <v>0</v>
      </c>
      <c r="AF322" s="35">
        <v>0</v>
      </c>
      <c r="AG322" s="35">
        <v>0</v>
      </c>
      <c r="AH322" s="35">
        <v>0</v>
      </c>
      <c r="AI322" s="35">
        <v>0</v>
      </c>
      <c r="AJ322" s="35">
        <v>0</v>
      </c>
      <c r="AK322" s="35">
        <v>0</v>
      </c>
      <c r="AL322" s="35">
        <v>0</v>
      </c>
      <c r="AM322" s="35">
        <v>0</v>
      </c>
      <c r="AN322" s="35">
        <v>0</v>
      </c>
      <c r="AO322" s="35">
        <v>0</v>
      </c>
      <c r="AP322" s="35">
        <v>0</v>
      </c>
      <c r="AQ322" s="35">
        <v>0</v>
      </c>
      <c r="AR322" s="35">
        <v>0</v>
      </c>
      <c r="AS322" s="35">
        <v>0</v>
      </c>
      <c r="AT322" s="35">
        <v>9</v>
      </c>
      <c r="AU322" s="35">
        <v>1</v>
      </c>
      <c r="AV322" s="35">
        <v>4</v>
      </c>
      <c r="AW322" s="35">
        <v>9</v>
      </c>
      <c r="AX322" s="35">
        <v>9</v>
      </c>
      <c r="AY322" s="35">
        <v>232</v>
      </c>
      <c r="AZ322" s="35">
        <v>202</v>
      </c>
      <c r="BA322" s="35" t="s">
        <v>309</v>
      </c>
      <c r="BB322" s="35" t="s">
        <v>1800</v>
      </c>
      <c r="BC322" s="67">
        <v>84.25</v>
      </c>
      <c r="BD322" s="35">
        <v>-6.5</v>
      </c>
      <c r="BE322" s="35">
        <v>27</v>
      </c>
      <c r="BF322" s="35">
        <v>0</v>
      </c>
      <c r="BG322" s="35">
        <v>63.75</v>
      </c>
      <c r="BH322" s="35">
        <v>0</v>
      </c>
      <c r="BI322" s="35">
        <v>0</v>
      </c>
      <c r="BJ322" s="35">
        <v>0</v>
      </c>
      <c r="BK322" s="35">
        <v>0</v>
      </c>
      <c r="BL322" s="35">
        <v>0</v>
      </c>
      <c r="BM322" s="35">
        <v>4</v>
      </c>
      <c r="BN322" s="35">
        <v>6</v>
      </c>
      <c r="BO322" s="35">
        <v>3</v>
      </c>
      <c r="BP322" s="35">
        <v>11</v>
      </c>
      <c r="BQ322" s="35">
        <v>0</v>
      </c>
    </row>
    <row r="323" spans="1:69" x14ac:dyDescent="0.25">
      <c r="A323" s="35" t="s">
        <v>293</v>
      </c>
      <c r="B323" s="35" t="s">
        <v>206</v>
      </c>
      <c r="C323" s="35">
        <v>87428683</v>
      </c>
      <c r="D323" s="35" t="s">
        <v>205</v>
      </c>
      <c r="E323" s="35" t="s">
        <v>533</v>
      </c>
      <c r="F323" s="35" t="s">
        <v>188</v>
      </c>
      <c r="G323" s="67">
        <v>636</v>
      </c>
      <c r="H323" s="67">
        <v>32.25</v>
      </c>
      <c r="I323" s="67">
        <v>668</v>
      </c>
      <c r="J323" s="35">
        <v>0</v>
      </c>
      <c r="K323" s="35">
        <v>0</v>
      </c>
      <c r="L323" s="35">
        <v>0</v>
      </c>
      <c r="M323" s="35">
        <v>0</v>
      </c>
      <c r="N323" s="35">
        <v>7</v>
      </c>
      <c r="O323" s="35">
        <v>2</v>
      </c>
      <c r="P323" s="35">
        <v>9</v>
      </c>
      <c r="Q323" s="35">
        <v>0.77777777777777779</v>
      </c>
      <c r="R323" s="35">
        <v>0</v>
      </c>
      <c r="S323" s="35">
        <v>0</v>
      </c>
      <c r="T323" s="35">
        <v>0</v>
      </c>
      <c r="U323" s="35">
        <v>0</v>
      </c>
      <c r="V323" s="35">
        <v>0</v>
      </c>
      <c r="W323" s="35">
        <v>0</v>
      </c>
      <c r="X323" s="35">
        <v>0</v>
      </c>
      <c r="Y323" s="35">
        <v>0</v>
      </c>
      <c r="Z323" s="35">
        <v>0</v>
      </c>
      <c r="AA323" s="35">
        <v>0</v>
      </c>
      <c r="AB323" s="35">
        <v>0</v>
      </c>
      <c r="AC323" s="35">
        <v>0</v>
      </c>
      <c r="AD323" s="35">
        <v>0</v>
      </c>
      <c r="AE323" s="35">
        <v>0</v>
      </c>
      <c r="AF323" s="35">
        <v>0</v>
      </c>
      <c r="AG323" s="35">
        <v>0</v>
      </c>
      <c r="AH323" s="35">
        <v>0</v>
      </c>
      <c r="AI323" s="35">
        <v>0</v>
      </c>
      <c r="AJ323" s="35">
        <v>0</v>
      </c>
      <c r="AK323" s="35">
        <v>0</v>
      </c>
      <c r="AL323" s="35">
        <v>3</v>
      </c>
      <c r="AM323" s="35">
        <v>1</v>
      </c>
      <c r="AN323" s="35">
        <v>4</v>
      </c>
      <c r="AO323" s="35">
        <v>0.75</v>
      </c>
      <c r="AP323" s="35">
        <v>0</v>
      </c>
      <c r="AQ323" s="35">
        <v>0</v>
      </c>
      <c r="AR323" s="35">
        <v>0</v>
      </c>
      <c r="AS323" s="35">
        <v>0</v>
      </c>
      <c r="AT323" s="35">
        <v>10</v>
      </c>
      <c r="AU323" s="35">
        <v>10</v>
      </c>
      <c r="AV323" s="35">
        <v>40</v>
      </c>
      <c r="AW323" s="35">
        <v>32</v>
      </c>
      <c r="AX323" s="35">
        <v>33</v>
      </c>
      <c r="AY323" s="35">
        <v>175</v>
      </c>
      <c r="AZ323" s="35">
        <v>168</v>
      </c>
      <c r="BA323" s="35" t="s">
        <v>642</v>
      </c>
      <c r="BB323" s="35" t="s">
        <v>534</v>
      </c>
      <c r="BC323" s="67">
        <v>32.25</v>
      </c>
      <c r="BD323" s="35">
        <v>0</v>
      </c>
      <c r="BE323" s="35">
        <v>21</v>
      </c>
      <c r="BF323" s="35">
        <v>0</v>
      </c>
      <c r="BG323" s="35">
        <v>0</v>
      </c>
      <c r="BH323" s="35">
        <v>0</v>
      </c>
      <c r="BI323" s="35">
        <v>0</v>
      </c>
      <c r="BJ323" s="35">
        <v>0</v>
      </c>
      <c r="BK323" s="35">
        <v>11.25</v>
      </c>
      <c r="BL323" s="35">
        <v>0</v>
      </c>
      <c r="BM323" s="35">
        <v>3</v>
      </c>
      <c r="BN323" s="35">
        <v>1</v>
      </c>
      <c r="BO323" s="35">
        <v>9</v>
      </c>
      <c r="BP323" s="35">
        <v>3</v>
      </c>
      <c r="BQ323" s="35">
        <v>0</v>
      </c>
    </row>
    <row r="324" spans="1:69" x14ac:dyDescent="0.25">
      <c r="A324" s="35" t="s">
        <v>293</v>
      </c>
      <c r="B324" s="35" t="s">
        <v>207</v>
      </c>
      <c r="C324" s="35">
        <v>87428681</v>
      </c>
      <c r="D324" s="35" t="s">
        <v>205</v>
      </c>
      <c r="E324" s="35" t="s">
        <v>446</v>
      </c>
      <c r="F324" s="35" t="s">
        <v>188</v>
      </c>
      <c r="G324" s="67">
        <v>519</v>
      </c>
      <c r="H324" s="67">
        <v>18</v>
      </c>
      <c r="I324" s="67">
        <v>537</v>
      </c>
      <c r="J324" s="35">
        <v>0</v>
      </c>
      <c r="K324" s="35">
        <v>0</v>
      </c>
      <c r="L324" s="35">
        <v>0</v>
      </c>
      <c r="M324" s="35">
        <v>0</v>
      </c>
      <c r="N324" s="35">
        <v>5</v>
      </c>
      <c r="O324" s="35">
        <v>4</v>
      </c>
      <c r="P324" s="35">
        <v>9</v>
      </c>
      <c r="Q324" s="35">
        <v>0.55555555555555558</v>
      </c>
      <c r="R324" s="35">
        <v>0</v>
      </c>
      <c r="S324" s="35">
        <v>0</v>
      </c>
      <c r="T324" s="35">
        <v>0</v>
      </c>
      <c r="U324" s="35">
        <v>0</v>
      </c>
      <c r="V324" s="35">
        <v>0</v>
      </c>
      <c r="W324" s="35">
        <v>0</v>
      </c>
      <c r="X324" s="35">
        <v>0</v>
      </c>
      <c r="Y324" s="35">
        <v>0</v>
      </c>
      <c r="Z324" s="35">
        <v>0</v>
      </c>
      <c r="AA324" s="35">
        <v>0</v>
      </c>
      <c r="AB324" s="35">
        <v>0</v>
      </c>
      <c r="AC324" s="35">
        <v>0</v>
      </c>
      <c r="AD324" s="35">
        <v>0</v>
      </c>
      <c r="AE324" s="35">
        <v>0</v>
      </c>
      <c r="AF324" s="35">
        <v>0</v>
      </c>
      <c r="AG324" s="35">
        <v>0</v>
      </c>
      <c r="AH324" s="35">
        <v>0</v>
      </c>
      <c r="AI324" s="35">
        <v>0</v>
      </c>
      <c r="AJ324" s="35">
        <v>0</v>
      </c>
      <c r="AK324" s="35">
        <v>0</v>
      </c>
      <c r="AL324" s="35">
        <v>0</v>
      </c>
      <c r="AM324" s="35">
        <v>0</v>
      </c>
      <c r="AN324" s="35">
        <v>0</v>
      </c>
      <c r="AO324" s="35">
        <v>0</v>
      </c>
      <c r="AP324" s="35">
        <v>0</v>
      </c>
      <c r="AQ324" s="35">
        <v>0</v>
      </c>
      <c r="AR324" s="35">
        <v>0</v>
      </c>
      <c r="AS324" s="35">
        <v>0</v>
      </c>
      <c r="AT324" s="35">
        <v>5</v>
      </c>
      <c r="AU324" s="35">
        <v>19</v>
      </c>
      <c r="AV324" s="35">
        <v>64</v>
      </c>
      <c r="AW324" s="35">
        <v>41</v>
      </c>
      <c r="AX324" s="35">
        <v>40</v>
      </c>
      <c r="AY324" s="35">
        <v>223</v>
      </c>
      <c r="AZ324" s="35">
        <v>221</v>
      </c>
      <c r="BA324" s="35" t="s">
        <v>577</v>
      </c>
      <c r="BB324" s="35" t="s">
        <v>535</v>
      </c>
      <c r="BC324" s="67">
        <v>18</v>
      </c>
      <c r="BD324" s="35">
        <v>0</v>
      </c>
      <c r="BE324" s="35">
        <v>18</v>
      </c>
      <c r="BF324" s="35">
        <v>0</v>
      </c>
      <c r="BG324" s="35">
        <v>0</v>
      </c>
      <c r="BH324" s="35">
        <v>0</v>
      </c>
      <c r="BI324" s="35">
        <v>0</v>
      </c>
      <c r="BJ324" s="35">
        <v>0</v>
      </c>
      <c r="BK324" s="35">
        <v>0</v>
      </c>
      <c r="BL324" s="35">
        <v>0</v>
      </c>
      <c r="BM324" s="35">
        <v>2</v>
      </c>
      <c r="BN324" s="35">
        <v>0</v>
      </c>
      <c r="BO324" s="35">
        <v>5</v>
      </c>
      <c r="BP324" s="35">
        <v>2</v>
      </c>
      <c r="BQ324" s="35">
        <v>2</v>
      </c>
    </row>
    <row r="325" spans="1:69" x14ac:dyDescent="0.25">
      <c r="A325" s="35" t="s">
        <v>293</v>
      </c>
      <c r="B325" s="35" t="s">
        <v>1145</v>
      </c>
      <c r="C325" s="35">
        <v>87456622</v>
      </c>
      <c r="D325" s="35" t="s">
        <v>1146</v>
      </c>
      <c r="E325" s="35" t="s">
        <v>1147</v>
      </c>
      <c r="F325" s="35" t="s">
        <v>241</v>
      </c>
      <c r="G325" s="67">
        <v>500</v>
      </c>
      <c r="H325" s="67">
        <v>0</v>
      </c>
      <c r="I325" s="67">
        <v>500</v>
      </c>
      <c r="J325" s="35">
        <v>0</v>
      </c>
      <c r="K325" s="35">
        <v>0</v>
      </c>
      <c r="L325" s="35">
        <v>0</v>
      </c>
      <c r="M325" s="35">
        <v>0</v>
      </c>
      <c r="N325" s="35">
        <v>0</v>
      </c>
      <c r="O325" s="35">
        <v>0</v>
      </c>
      <c r="P325" s="35">
        <v>0</v>
      </c>
      <c r="Q325" s="35">
        <v>0</v>
      </c>
      <c r="R325" s="35">
        <v>0</v>
      </c>
      <c r="S325" s="35">
        <v>0</v>
      </c>
      <c r="T325" s="35">
        <v>0</v>
      </c>
      <c r="U325" s="35">
        <v>0</v>
      </c>
      <c r="V325" s="35">
        <v>0</v>
      </c>
      <c r="W325" s="35">
        <v>0</v>
      </c>
      <c r="X325" s="35">
        <v>0</v>
      </c>
      <c r="Y325" s="35">
        <v>0</v>
      </c>
      <c r="Z325" s="35">
        <v>0</v>
      </c>
      <c r="AA325" s="35">
        <v>0</v>
      </c>
      <c r="AB325" s="35">
        <v>0</v>
      </c>
      <c r="AC325" s="35">
        <v>0</v>
      </c>
      <c r="AD325" s="35">
        <v>0</v>
      </c>
      <c r="AE325" s="35">
        <v>0</v>
      </c>
      <c r="AF325" s="35">
        <v>0</v>
      </c>
      <c r="AG325" s="35">
        <v>0</v>
      </c>
      <c r="AH325" s="35">
        <v>0</v>
      </c>
      <c r="AI325" s="35">
        <v>0</v>
      </c>
      <c r="AJ325" s="35">
        <v>0</v>
      </c>
      <c r="AK325" s="35">
        <v>0</v>
      </c>
      <c r="AL325" s="35">
        <v>0</v>
      </c>
      <c r="AM325" s="35">
        <v>0</v>
      </c>
      <c r="AN325" s="35">
        <v>0</v>
      </c>
      <c r="AO325" s="35">
        <v>0</v>
      </c>
      <c r="AP325" s="35">
        <v>0</v>
      </c>
      <c r="AQ325" s="35">
        <v>0</v>
      </c>
      <c r="AR325" s="35">
        <v>0</v>
      </c>
      <c r="AS325" s="35">
        <v>0</v>
      </c>
      <c r="AT325" s="35">
        <v>0</v>
      </c>
      <c r="AU325" s="35">
        <v>2</v>
      </c>
      <c r="AV325" s="35">
        <v>156</v>
      </c>
      <c r="AW325" s="35">
        <v>2</v>
      </c>
      <c r="AX325" s="35">
        <v>2</v>
      </c>
      <c r="AY325" s="35">
        <v>232</v>
      </c>
      <c r="AZ325" s="35">
        <v>252</v>
      </c>
      <c r="BA325" s="35" t="s">
        <v>1414</v>
      </c>
      <c r="BB325" s="35" t="s">
        <v>1148</v>
      </c>
      <c r="BC325" s="67">
        <v>0</v>
      </c>
      <c r="BD325" s="35">
        <v>0</v>
      </c>
      <c r="BE325" s="35">
        <v>0</v>
      </c>
      <c r="BF325" s="35">
        <v>0</v>
      </c>
      <c r="BG325" s="35">
        <v>0</v>
      </c>
      <c r="BH325" s="35">
        <v>0</v>
      </c>
      <c r="BI325" s="35">
        <v>0</v>
      </c>
      <c r="BJ325" s="35">
        <v>0</v>
      </c>
      <c r="BK325" s="35">
        <v>0</v>
      </c>
      <c r="BL325" s="35">
        <v>0</v>
      </c>
      <c r="BM325" s="35">
        <v>0</v>
      </c>
      <c r="BN325" s="35">
        <v>0</v>
      </c>
      <c r="BO325" s="35">
        <v>0</v>
      </c>
      <c r="BP325" s="35">
        <v>0</v>
      </c>
      <c r="BQ325" s="35">
        <v>0</v>
      </c>
    </row>
    <row r="326" spans="1:69" x14ac:dyDescent="0.25">
      <c r="A326" s="35" t="s">
        <v>293</v>
      </c>
      <c r="B326" s="35" t="s">
        <v>844</v>
      </c>
      <c r="C326" s="35">
        <v>97076782</v>
      </c>
      <c r="D326" s="35" t="s">
        <v>744</v>
      </c>
      <c r="E326" s="35" t="s">
        <v>658</v>
      </c>
      <c r="F326" s="35" t="s">
        <v>103</v>
      </c>
      <c r="G326" s="67">
        <v>500</v>
      </c>
      <c r="H326" s="67">
        <v>46.5</v>
      </c>
      <c r="I326" s="67">
        <v>547</v>
      </c>
      <c r="J326" s="35">
        <v>3</v>
      </c>
      <c r="K326" s="35">
        <v>3</v>
      </c>
      <c r="L326" s="35">
        <v>6</v>
      </c>
      <c r="M326" s="35">
        <v>0.5</v>
      </c>
      <c r="N326" s="35">
        <v>7</v>
      </c>
      <c r="O326" s="35">
        <v>2</v>
      </c>
      <c r="P326" s="35">
        <v>9</v>
      </c>
      <c r="Q326" s="35">
        <v>0.77777777777777779</v>
      </c>
      <c r="R326" s="35">
        <v>0</v>
      </c>
      <c r="S326" s="35">
        <v>0</v>
      </c>
      <c r="T326" s="35">
        <v>0</v>
      </c>
      <c r="U326" s="35">
        <v>0</v>
      </c>
      <c r="V326" s="35">
        <v>1</v>
      </c>
      <c r="W326" s="35">
        <v>2</v>
      </c>
      <c r="X326" s="35">
        <v>3</v>
      </c>
      <c r="Y326" s="35">
        <v>0.33333333333333331</v>
      </c>
      <c r="Z326" s="35">
        <v>0</v>
      </c>
      <c r="AA326" s="35">
        <v>0</v>
      </c>
      <c r="AB326" s="35">
        <v>0</v>
      </c>
      <c r="AC326" s="35">
        <v>0</v>
      </c>
      <c r="AD326" s="35">
        <v>0</v>
      </c>
      <c r="AE326" s="35">
        <v>0</v>
      </c>
      <c r="AF326" s="35">
        <v>0</v>
      </c>
      <c r="AG326" s="35">
        <v>0</v>
      </c>
      <c r="AH326" s="35">
        <v>0</v>
      </c>
      <c r="AI326" s="35">
        <v>0</v>
      </c>
      <c r="AJ326" s="35">
        <v>0</v>
      </c>
      <c r="AK326" s="35">
        <v>0</v>
      </c>
      <c r="AL326" s="35">
        <v>1</v>
      </c>
      <c r="AM326" s="35">
        <v>7</v>
      </c>
      <c r="AN326" s="35">
        <v>8</v>
      </c>
      <c r="AO326" s="35">
        <v>0.125</v>
      </c>
      <c r="AP326" s="35">
        <v>0</v>
      </c>
      <c r="AQ326" s="35">
        <v>0</v>
      </c>
      <c r="AR326" s="35">
        <v>0</v>
      </c>
      <c r="AS326" s="35">
        <v>0</v>
      </c>
      <c r="AT326" s="35">
        <v>12</v>
      </c>
      <c r="AU326" s="35">
        <v>5</v>
      </c>
      <c r="AV326" s="35">
        <v>24</v>
      </c>
      <c r="AW326" s="35">
        <v>16</v>
      </c>
      <c r="AX326" s="35">
        <v>13</v>
      </c>
      <c r="AY326" s="35">
        <v>232</v>
      </c>
      <c r="AZ326" s="35">
        <v>216</v>
      </c>
      <c r="BA326" s="35" t="s">
        <v>612</v>
      </c>
      <c r="BB326" s="35" t="s">
        <v>845</v>
      </c>
      <c r="BC326" s="67">
        <v>46.5</v>
      </c>
      <c r="BD326" s="35">
        <v>8</v>
      </c>
      <c r="BE326" s="35">
        <v>36</v>
      </c>
      <c r="BF326" s="35">
        <v>0</v>
      </c>
      <c r="BG326" s="35">
        <v>6.875</v>
      </c>
      <c r="BH326" s="35">
        <v>0</v>
      </c>
      <c r="BI326" s="35">
        <v>0</v>
      </c>
      <c r="BJ326" s="35">
        <v>0</v>
      </c>
      <c r="BK326" s="35">
        <v>-4.375</v>
      </c>
      <c r="BL326" s="35">
        <v>0</v>
      </c>
      <c r="BM326" s="35">
        <v>5</v>
      </c>
      <c r="BN326" s="35">
        <v>3</v>
      </c>
      <c r="BO326" s="35">
        <v>9</v>
      </c>
      <c r="BP326" s="35">
        <v>14</v>
      </c>
      <c r="BQ326" s="35">
        <v>0</v>
      </c>
    </row>
    <row r="327" spans="1:69" x14ac:dyDescent="0.25">
      <c r="A327" s="35" t="s">
        <v>293</v>
      </c>
      <c r="B327" s="35" t="s">
        <v>1801</v>
      </c>
      <c r="C327" s="35">
        <v>97091265</v>
      </c>
      <c r="D327" s="35" t="s">
        <v>1802</v>
      </c>
      <c r="E327" s="35" t="s">
        <v>354</v>
      </c>
      <c r="F327" s="35" t="s">
        <v>101</v>
      </c>
      <c r="G327" s="67">
        <v>500</v>
      </c>
      <c r="H327" s="67">
        <v>0</v>
      </c>
      <c r="I327" s="67">
        <v>500</v>
      </c>
      <c r="J327" s="35">
        <v>0</v>
      </c>
      <c r="K327" s="35">
        <v>0</v>
      </c>
      <c r="L327" s="35">
        <v>0</v>
      </c>
      <c r="M327" s="35">
        <v>0</v>
      </c>
      <c r="N327" s="35">
        <v>0</v>
      </c>
      <c r="O327" s="35">
        <v>0</v>
      </c>
      <c r="P327" s="35">
        <v>0</v>
      </c>
      <c r="Q327" s="35">
        <v>0</v>
      </c>
      <c r="R327" s="35">
        <v>0</v>
      </c>
      <c r="S327" s="35">
        <v>0</v>
      </c>
      <c r="T327" s="35">
        <v>0</v>
      </c>
      <c r="U327" s="35">
        <v>0</v>
      </c>
      <c r="V327" s="35">
        <v>0</v>
      </c>
      <c r="W327" s="35">
        <v>0</v>
      </c>
      <c r="X327" s="35">
        <v>0</v>
      </c>
      <c r="Y327" s="35">
        <v>0</v>
      </c>
      <c r="Z327" s="35">
        <v>0</v>
      </c>
      <c r="AA327" s="35">
        <v>0</v>
      </c>
      <c r="AB327" s="35">
        <v>0</v>
      </c>
      <c r="AC327" s="35">
        <v>0</v>
      </c>
      <c r="AD327" s="35">
        <v>0</v>
      </c>
      <c r="AE327" s="35">
        <v>0</v>
      </c>
      <c r="AF327" s="35">
        <v>0</v>
      </c>
      <c r="AG327" s="35">
        <v>0</v>
      </c>
      <c r="AH327" s="35">
        <v>0</v>
      </c>
      <c r="AI327" s="35">
        <v>0</v>
      </c>
      <c r="AJ327" s="35">
        <v>0</v>
      </c>
      <c r="AK327" s="35">
        <v>0</v>
      </c>
      <c r="AL327" s="35">
        <v>0</v>
      </c>
      <c r="AM327" s="35">
        <v>0</v>
      </c>
      <c r="AN327" s="35">
        <v>0</v>
      </c>
      <c r="AO327" s="35">
        <v>0</v>
      </c>
      <c r="AP327" s="35">
        <v>0</v>
      </c>
      <c r="AQ327" s="35">
        <v>0</v>
      </c>
      <c r="AR327" s="35">
        <v>0</v>
      </c>
      <c r="AS327" s="35">
        <v>0</v>
      </c>
      <c r="AT327" s="35">
        <v>0</v>
      </c>
      <c r="AU327" s="35">
        <v>10</v>
      </c>
      <c r="AV327" s="35">
        <v>156</v>
      </c>
      <c r="AW327" s="35">
        <v>13</v>
      </c>
      <c r="AX327" s="35">
        <v>14</v>
      </c>
      <c r="AY327" s="35">
        <v>232</v>
      </c>
      <c r="AZ327" s="35">
        <v>252</v>
      </c>
      <c r="BA327" s="35" t="s">
        <v>822</v>
      </c>
      <c r="BB327" s="35" t="s">
        <v>1803</v>
      </c>
      <c r="BC327" s="67">
        <v>0</v>
      </c>
      <c r="BD327" s="35">
        <v>0</v>
      </c>
      <c r="BE327" s="35">
        <v>0</v>
      </c>
      <c r="BF327" s="35">
        <v>0</v>
      </c>
      <c r="BG327" s="35">
        <v>0</v>
      </c>
      <c r="BH327" s="35">
        <v>0</v>
      </c>
      <c r="BI327" s="35">
        <v>0</v>
      </c>
      <c r="BJ327" s="35">
        <v>0</v>
      </c>
      <c r="BK327" s="35">
        <v>0</v>
      </c>
      <c r="BL327" s="35">
        <v>0</v>
      </c>
      <c r="BM327" s="35">
        <v>0</v>
      </c>
      <c r="BN327" s="35">
        <v>0</v>
      </c>
      <c r="BO327" s="35">
        <v>0</v>
      </c>
      <c r="BP327" s="35">
        <v>0</v>
      </c>
      <c r="BQ327" s="35">
        <v>0</v>
      </c>
    </row>
    <row r="328" spans="1:69" x14ac:dyDescent="0.25">
      <c r="A328" s="35" t="s">
        <v>293</v>
      </c>
      <c r="B328" s="35" t="s">
        <v>1804</v>
      </c>
      <c r="C328" s="35">
        <v>97093224</v>
      </c>
      <c r="D328" s="35" t="s">
        <v>1805</v>
      </c>
      <c r="E328" s="35" t="s">
        <v>1806</v>
      </c>
      <c r="F328" s="35" t="s">
        <v>155</v>
      </c>
      <c r="G328" s="67">
        <v>500</v>
      </c>
      <c r="H328" s="67">
        <v>0</v>
      </c>
      <c r="I328" s="67">
        <v>500</v>
      </c>
      <c r="J328" s="35">
        <v>0</v>
      </c>
      <c r="K328" s="35">
        <v>0</v>
      </c>
      <c r="L328" s="35">
        <v>0</v>
      </c>
      <c r="M328" s="35">
        <v>0</v>
      </c>
      <c r="N328" s="35">
        <v>0</v>
      </c>
      <c r="O328" s="35">
        <v>0</v>
      </c>
      <c r="P328" s="35">
        <v>0</v>
      </c>
      <c r="Q328" s="35">
        <v>0</v>
      </c>
      <c r="R328" s="35">
        <v>0</v>
      </c>
      <c r="S328" s="35">
        <v>0</v>
      </c>
      <c r="T328" s="35">
        <v>0</v>
      </c>
      <c r="U328" s="35">
        <v>0</v>
      </c>
      <c r="V328" s="35">
        <v>0</v>
      </c>
      <c r="W328" s="35">
        <v>0</v>
      </c>
      <c r="X328" s="35">
        <v>0</v>
      </c>
      <c r="Y328" s="35">
        <v>0</v>
      </c>
      <c r="Z328" s="35">
        <v>0</v>
      </c>
      <c r="AA328" s="35">
        <v>0</v>
      </c>
      <c r="AB328" s="35">
        <v>0</v>
      </c>
      <c r="AC328" s="35">
        <v>0</v>
      </c>
      <c r="AD328" s="35">
        <v>0</v>
      </c>
      <c r="AE328" s="35">
        <v>0</v>
      </c>
      <c r="AF328" s="35">
        <v>0</v>
      </c>
      <c r="AG328" s="35">
        <v>0</v>
      </c>
      <c r="AH328" s="35">
        <v>0</v>
      </c>
      <c r="AI328" s="35">
        <v>0</v>
      </c>
      <c r="AJ328" s="35">
        <v>0</v>
      </c>
      <c r="AK328" s="35">
        <v>0</v>
      </c>
      <c r="AL328" s="35">
        <v>0</v>
      </c>
      <c r="AM328" s="35">
        <v>0</v>
      </c>
      <c r="AN328" s="35">
        <v>0</v>
      </c>
      <c r="AO328" s="35">
        <v>0</v>
      </c>
      <c r="AP328" s="35">
        <v>0</v>
      </c>
      <c r="AQ328" s="35">
        <v>0</v>
      </c>
      <c r="AR328" s="35">
        <v>0</v>
      </c>
      <c r="AS328" s="35">
        <v>0</v>
      </c>
      <c r="AT328" s="35">
        <v>0</v>
      </c>
      <c r="AU328" s="35">
        <v>16</v>
      </c>
      <c r="AV328" s="35">
        <v>156</v>
      </c>
      <c r="AW328" s="35">
        <v>21</v>
      </c>
      <c r="AX328" s="35">
        <v>25</v>
      </c>
      <c r="AY328" s="35">
        <v>232</v>
      </c>
      <c r="AZ328" s="35">
        <v>252</v>
      </c>
      <c r="BA328" s="35" t="s">
        <v>1039</v>
      </c>
      <c r="BB328" s="35" t="s">
        <v>1807</v>
      </c>
      <c r="BC328" s="67">
        <v>0</v>
      </c>
      <c r="BD328" s="35">
        <v>0</v>
      </c>
      <c r="BE328" s="35">
        <v>0</v>
      </c>
      <c r="BF328" s="35">
        <v>0</v>
      </c>
      <c r="BG328" s="35">
        <v>0</v>
      </c>
      <c r="BH328" s="35">
        <v>0</v>
      </c>
      <c r="BI328" s="35">
        <v>0</v>
      </c>
      <c r="BJ328" s="35">
        <v>0</v>
      </c>
      <c r="BK328" s="35">
        <v>0</v>
      </c>
      <c r="BL328" s="35">
        <v>0</v>
      </c>
      <c r="BM328" s="35">
        <v>0</v>
      </c>
      <c r="BN328" s="35">
        <v>0</v>
      </c>
      <c r="BO328" s="35">
        <v>0</v>
      </c>
      <c r="BP328" s="35">
        <v>0</v>
      </c>
      <c r="BQ328" s="35">
        <v>0</v>
      </c>
    </row>
    <row r="329" spans="1:69" x14ac:dyDescent="0.25">
      <c r="A329" s="35" t="s">
        <v>293</v>
      </c>
      <c r="B329" s="35" t="s">
        <v>110</v>
      </c>
      <c r="C329" s="35">
        <v>6269999</v>
      </c>
      <c r="D329" s="35" t="s">
        <v>109</v>
      </c>
      <c r="E329" s="35" t="s">
        <v>422</v>
      </c>
      <c r="F329" s="35" t="s">
        <v>103</v>
      </c>
      <c r="G329" s="67">
        <v>1190</v>
      </c>
      <c r="H329" s="67">
        <v>1</v>
      </c>
      <c r="I329" s="67">
        <v>1191</v>
      </c>
      <c r="J329" s="35">
        <v>2</v>
      </c>
      <c r="K329" s="35">
        <v>2</v>
      </c>
      <c r="L329" s="35">
        <v>4</v>
      </c>
      <c r="M329" s="35">
        <v>0.5</v>
      </c>
      <c r="N329" s="35">
        <v>0</v>
      </c>
      <c r="O329" s="35">
        <v>0</v>
      </c>
      <c r="P329" s="35">
        <v>0</v>
      </c>
      <c r="Q329" s="35">
        <v>0</v>
      </c>
      <c r="R329" s="35">
        <v>0</v>
      </c>
      <c r="S329" s="35">
        <v>0</v>
      </c>
      <c r="T329" s="35">
        <v>0</v>
      </c>
      <c r="U329" s="35">
        <v>0</v>
      </c>
      <c r="V329" s="35">
        <v>0</v>
      </c>
      <c r="W329" s="35">
        <v>0</v>
      </c>
      <c r="X329" s="35">
        <v>0</v>
      </c>
      <c r="Y329" s="35">
        <v>0</v>
      </c>
      <c r="Z329" s="35">
        <v>0</v>
      </c>
      <c r="AA329" s="35">
        <v>0</v>
      </c>
      <c r="AB329" s="35">
        <v>0</v>
      </c>
      <c r="AC329" s="35">
        <v>0</v>
      </c>
      <c r="AD329" s="35">
        <v>0</v>
      </c>
      <c r="AE329" s="35">
        <v>0</v>
      </c>
      <c r="AF329" s="35">
        <v>0</v>
      </c>
      <c r="AG329" s="35">
        <v>0</v>
      </c>
      <c r="AH329" s="35">
        <v>0</v>
      </c>
      <c r="AI329" s="35">
        <v>0</v>
      </c>
      <c r="AJ329" s="35">
        <v>0</v>
      </c>
      <c r="AK329" s="35">
        <v>0</v>
      </c>
      <c r="AL329" s="35">
        <v>0</v>
      </c>
      <c r="AM329" s="35">
        <v>0</v>
      </c>
      <c r="AN329" s="35">
        <v>0</v>
      </c>
      <c r="AO329" s="35">
        <v>0</v>
      </c>
      <c r="AP329" s="35">
        <v>0</v>
      </c>
      <c r="AQ329" s="35">
        <v>0</v>
      </c>
      <c r="AR329" s="35">
        <v>0</v>
      </c>
      <c r="AS329" s="35">
        <v>0</v>
      </c>
      <c r="AT329" s="35">
        <v>2</v>
      </c>
      <c r="AU329" s="35">
        <v>14</v>
      </c>
      <c r="AV329" s="35">
        <v>145</v>
      </c>
      <c r="AW329" s="35">
        <v>2</v>
      </c>
      <c r="AX329" s="35">
        <v>3</v>
      </c>
      <c r="AY329" s="35">
        <v>43</v>
      </c>
      <c r="AZ329" s="35">
        <v>46</v>
      </c>
      <c r="BA329" s="35" t="s">
        <v>1368</v>
      </c>
      <c r="BB329" s="35" t="s">
        <v>436</v>
      </c>
      <c r="BC329" s="67">
        <v>1</v>
      </c>
      <c r="BD329" s="35">
        <v>1</v>
      </c>
      <c r="BE329" s="35">
        <v>0</v>
      </c>
      <c r="BF329" s="35">
        <v>0</v>
      </c>
      <c r="BG329" s="35">
        <v>0</v>
      </c>
      <c r="BH329" s="35">
        <v>0</v>
      </c>
      <c r="BI329" s="35">
        <v>0</v>
      </c>
      <c r="BJ329" s="35">
        <v>0</v>
      </c>
      <c r="BK329" s="35">
        <v>0</v>
      </c>
      <c r="BL329" s="35">
        <v>0</v>
      </c>
      <c r="BM329" s="35">
        <v>1</v>
      </c>
      <c r="BN329" s="35">
        <v>1</v>
      </c>
      <c r="BO329" s="35">
        <v>1</v>
      </c>
      <c r="BP329" s="35">
        <v>1</v>
      </c>
      <c r="BQ329" s="35">
        <v>1</v>
      </c>
    </row>
    <row r="330" spans="1:69" x14ac:dyDescent="0.25">
      <c r="A330" s="35" t="s">
        <v>293</v>
      </c>
      <c r="B330" s="35" t="s">
        <v>846</v>
      </c>
      <c r="C330" s="35">
        <v>97072234</v>
      </c>
      <c r="D330" s="35" t="s">
        <v>109</v>
      </c>
      <c r="E330" s="35" t="s">
        <v>594</v>
      </c>
      <c r="F330" s="35" t="s">
        <v>103</v>
      </c>
      <c r="G330" s="67">
        <v>923</v>
      </c>
      <c r="H330" s="67">
        <v>49.5</v>
      </c>
      <c r="I330" s="67">
        <v>973</v>
      </c>
      <c r="J330" s="35">
        <v>4</v>
      </c>
      <c r="K330" s="35">
        <v>4</v>
      </c>
      <c r="L330" s="35">
        <v>8</v>
      </c>
      <c r="M330" s="35">
        <v>0.5</v>
      </c>
      <c r="N330" s="35">
        <v>0</v>
      </c>
      <c r="O330" s="35">
        <v>0</v>
      </c>
      <c r="P330" s="35">
        <v>0</v>
      </c>
      <c r="Q330" s="35">
        <v>0</v>
      </c>
      <c r="R330" s="35">
        <v>0</v>
      </c>
      <c r="S330" s="35">
        <v>0</v>
      </c>
      <c r="T330" s="35">
        <v>0</v>
      </c>
      <c r="U330" s="35">
        <v>0</v>
      </c>
      <c r="V330" s="35">
        <v>0</v>
      </c>
      <c r="W330" s="35">
        <v>0</v>
      </c>
      <c r="X330" s="35">
        <v>0</v>
      </c>
      <c r="Y330" s="35">
        <v>0</v>
      </c>
      <c r="Z330" s="35">
        <v>0</v>
      </c>
      <c r="AA330" s="35">
        <v>0</v>
      </c>
      <c r="AB330" s="35">
        <v>0</v>
      </c>
      <c r="AC330" s="35">
        <v>0</v>
      </c>
      <c r="AD330" s="35">
        <v>0</v>
      </c>
      <c r="AE330" s="35">
        <v>0</v>
      </c>
      <c r="AF330" s="35">
        <v>0</v>
      </c>
      <c r="AG330" s="35">
        <v>0</v>
      </c>
      <c r="AH330" s="35">
        <v>0</v>
      </c>
      <c r="AI330" s="35">
        <v>0</v>
      </c>
      <c r="AJ330" s="35">
        <v>0</v>
      </c>
      <c r="AK330" s="35">
        <v>0</v>
      </c>
      <c r="AL330" s="35">
        <v>1</v>
      </c>
      <c r="AM330" s="35">
        <v>3</v>
      </c>
      <c r="AN330" s="35">
        <v>4</v>
      </c>
      <c r="AO330" s="35">
        <v>0.25</v>
      </c>
      <c r="AP330" s="35">
        <v>2</v>
      </c>
      <c r="AQ330" s="35">
        <v>1</v>
      </c>
      <c r="AR330" s="35">
        <v>3</v>
      </c>
      <c r="AS330" s="35">
        <v>0.66666666666666663</v>
      </c>
      <c r="AT330" s="35">
        <v>7</v>
      </c>
      <c r="AU330" s="35">
        <v>4</v>
      </c>
      <c r="AV330" s="35">
        <v>18</v>
      </c>
      <c r="AW330" s="35">
        <v>4</v>
      </c>
      <c r="AX330" s="35">
        <v>4</v>
      </c>
      <c r="AY330" s="35">
        <v>89</v>
      </c>
      <c r="AZ330" s="35">
        <v>79</v>
      </c>
      <c r="BA330" s="35" t="s">
        <v>651</v>
      </c>
      <c r="BB330" s="35" t="s">
        <v>847</v>
      </c>
      <c r="BC330" s="67">
        <v>49.5</v>
      </c>
      <c r="BD330" s="35">
        <v>29.5</v>
      </c>
      <c r="BE330" s="35">
        <v>0</v>
      </c>
      <c r="BF330" s="35">
        <v>0</v>
      </c>
      <c r="BG330" s="35">
        <v>0</v>
      </c>
      <c r="BH330" s="35">
        <v>0</v>
      </c>
      <c r="BI330" s="35">
        <v>0</v>
      </c>
      <c r="BJ330" s="35">
        <v>0</v>
      </c>
      <c r="BK330" s="35">
        <v>1.25</v>
      </c>
      <c r="BL330" s="35">
        <v>18.75</v>
      </c>
      <c r="BM330" s="35">
        <v>2</v>
      </c>
      <c r="BN330" s="35">
        <v>3</v>
      </c>
      <c r="BO330" s="35">
        <v>4</v>
      </c>
      <c r="BP330" s="35">
        <v>8</v>
      </c>
      <c r="BQ330" s="35">
        <v>0</v>
      </c>
    </row>
    <row r="331" spans="1:69" x14ac:dyDescent="0.25">
      <c r="A331" s="35" t="s">
        <v>293</v>
      </c>
      <c r="B331" s="35" t="s">
        <v>1808</v>
      </c>
      <c r="C331" s="35">
        <v>87457423</v>
      </c>
      <c r="D331" s="35" t="s">
        <v>1809</v>
      </c>
      <c r="E331" s="35" t="s">
        <v>665</v>
      </c>
      <c r="F331" s="35" t="s">
        <v>7</v>
      </c>
      <c r="G331" s="67">
        <v>755</v>
      </c>
      <c r="H331" s="67">
        <v>7.5</v>
      </c>
      <c r="I331" s="67">
        <v>763</v>
      </c>
      <c r="J331" s="35">
        <v>0</v>
      </c>
      <c r="K331" s="35">
        <v>3</v>
      </c>
      <c r="L331" s="35">
        <v>3</v>
      </c>
      <c r="M331" s="35">
        <v>0</v>
      </c>
      <c r="N331" s="35">
        <v>0</v>
      </c>
      <c r="O331" s="35">
        <v>0</v>
      </c>
      <c r="P331" s="35">
        <v>0</v>
      </c>
      <c r="Q331" s="35">
        <v>0</v>
      </c>
      <c r="R331" s="35">
        <v>0</v>
      </c>
      <c r="S331" s="35">
        <v>0</v>
      </c>
      <c r="T331" s="35">
        <v>0</v>
      </c>
      <c r="U331" s="35">
        <v>0</v>
      </c>
      <c r="V331" s="35">
        <v>3</v>
      </c>
      <c r="W331" s="35">
        <v>1</v>
      </c>
      <c r="X331" s="35">
        <v>4</v>
      </c>
      <c r="Y331" s="35">
        <v>0.75</v>
      </c>
      <c r="Z331" s="35">
        <v>0</v>
      </c>
      <c r="AA331" s="35">
        <v>0</v>
      </c>
      <c r="AB331" s="35">
        <v>0</v>
      </c>
      <c r="AC331" s="35">
        <v>0</v>
      </c>
      <c r="AD331" s="35">
        <v>0</v>
      </c>
      <c r="AE331" s="35">
        <v>0</v>
      </c>
      <c r="AF331" s="35">
        <v>0</v>
      </c>
      <c r="AG331" s="35">
        <v>0</v>
      </c>
      <c r="AH331" s="35">
        <v>0</v>
      </c>
      <c r="AI331" s="35">
        <v>0</v>
      </c>
      <c r="AJ331" s="35">
        <v>0</v>
      </c>
      <c r="AK331" s="35">
        <v>0</v>
      </c>
      <c r="AL331" s="35">
        <v>0</v>
      </c>
      <c r="AM331" s="35">
        <v>0</v>
      </c>
      <c r="AN331" s="35">
        <v>0</v>
      </c>
      <c r="AO331" s="35">
        <v>0</v>
      </c>
      <c r="AP331" s="35">
        <v>0</v>
      </c>
      <c r="AQ331" s="35">
        <v>0</v>
      </c>
      <c r="AR331" s="35">
        <v>0</v>
      </c>
      <c r="AS331" s="35">
        <v>0</v>
      </c>
      <c r="AT331" s="35">
        <v>3</v>
      </c>
      <c r="AU331" s="35">
        <v>6</v>
      </c>
      <c r="AV331" s="35">
        <v>108</v>
      </c>
      <c r="AW331" s="35">
        <v>4</v>
      </c>
      <c r="AX331" s="35">
        <v>4</v>
      </c>
      <c r="AY331" s="35">
        <v>135</v>
      </c>
      <c r="AZ331" s="35">
        <v>139</v>
      </c>
      <c r="BA331" s="35" t="s">
        <v>813</v>
      </c>
      <c r="BB331" s="35" t="s">
        <v>1810</v>
      </c>
      <c r="BC331" s="67">
        <v>7.5</v>
      </c>
      <c r="BD331" s="35">
        <v>0</v>
      </c>
      <c r="BE331" s="35">
        <v>0</v>
      </c>
      <c r="BF331" s="35">
        <v>0</v>
      </c>
      <c r="BG331" s="35">
        <v>7.5</v>
      </c>
      <c r="BH331" s="35">
        <v>0</v>
      </c>
      <c r="BI331" s="35">
        <v>0</v>
      </c>
      <c r="BJ331" s="35">
        <v>0</v>
      </c>
      <c r="BK331" s="35">
        <v>0</v>
      </c>
      <c r="BL331" s="35">
        <v>0</v>
      </c>
      <c r="BM331" s="35">
        <v>3</v>
      </c>
      <c r="BN331" s="35">
        <v>0</v>
      </c>
      <c r="BO331" s="35">
        <v>3</v>
      </c>
      <c r="BP331" s="35">
        <v>4</v>
      </c>
      <c r="BQ331" s="35">
        <v>0</v>
      </c>
    </row>
    <row r="332" spans="1:69" x14ac:dyDescent="0.25">
      <c r="A332" s="35" t="s">
        <v>293</v>
      </c>
      <c r="B332" s="35" t="s">
        <v>1811</v>
      </c>
      <c r="C332" s="35">
        <v>97099039</v>
      </c>
      <c r="D332" s="35" t="s">
        <v>1151</v>
      </c>
      <c r="E332" s="35" t="s">
        <v>764</v>
      </c>
      <c r="F332" s="35" t="s">
        <v>241</v>
      </c>
      <c r="G332" s="67">
        <v>500</v>
      </c>
      <c r="H332" s="67">
        <v>0</v>
      </c>
      <c r="I332" s="67">
        <v>500</v>
      </c>
      <c r="J332" s="35">
        <v>0</v>
      </c>
      <c r="K332" s="35">
        <v>0</v>
      </c>
      <c r="L332" s="35">
        <v>0</v>
      </c>
      <c r="M332" s="35">
        <v>0</v>
      </c>
      <c r="N332" s="35">
        <v>0</v>
      </c>
      <c r="O332" s="35">
        <v>0</v>
      </c>
      <c r="P332" s="35">
        <v>0</v>
      </c>
      <c r="Q332" s="35">
        <v>0</v>
      </c>
      <c r="R332" s="35">
        <v>0</v>
      </c>
      <c r="S332" s="35">
        <v>0</v>
      </c>
      <c r="T332" s="35">
        <v>0</v>
      </c>
      <c r="U332" s="35">
        <v>0</v>
      </c>
      <c r="V332" s="35">
        <v>0</v>
      </c>
      <c r="W332" s="35">
        <v>0</v>
      </c>
      <c r="X332" s="35">
        <v>0</v>
      </c>
      <c r="Y332" s="35">
        <v>0</v>
      </c>
      <c r="Z332" s="35">
        <v>0</v>
      </c>
      <c r="AA332" s="35">
        <v>0</v>
      </c>
      <c r="AB332" s="35">
        <v>0</v>
      </c>
      <c r="AC332" s="35">
        <v>0</v>
      </c>
      <c r="AD332" s="35">
        <v>0</v>
      </c>
      <c r="AE332" s="35">
        <v>0</v>
      </c>
      <c r="AF332" s="35">
        <v>0</v>
      </c>
      <c r="AG332" s="35">
        <v>0</v>
      </c>
      <c r="AH332" s="35">
        <v>0</v>
      </c>
      <c r="AI332" s="35">
        <v>0</v>
      </c>
      <c r="AJ332" s="35">
        <v>0</v>
      </c>
      <c r="AK332" s="35">
        <v>0</v>
      </c>
      <c r="AL332" s="35">
        <v>0</v>
      </c>
      <c r="AM332" s="35">
        <v>0</v>
      </c>
      <c r="AN332" s="35">
        <v>0</v>
      </c>
      <c r="AO332" s="35">
        <v>0</v>
      </c>
      <c r="AP332" s="35">
        <v>0</v>
      </c>
      <c r="AQ332" s="35">
        <v>0</v>
      </c>
      <c r="AR332" s="35">
        <v>0</v>
      </c>
      <c r="AS332" s="35">
        <v>0</v>
      </c>
      <c r="AT332" s="35">
        <v>0</v>
      </c>
      <c r="AU332" s="35">
        <v>2</v>
      </c>
      <c r="AV332" s="35">
        <v>156</v>
      </c>
      <c r="AW332" s="35">
        <v>2</v>
      </c>
      <c r="AX332" s="35">
        <v>2</v>
      </c>
      <c r="AY332" s="35">
        <v>232</v>
      </c>
      <c r="AZ332" s="35">
        <v>252</v>
      </c>
      <c r="BA332" s="35" t="s">
        <v>1414</v>
      </c>
      <c r="BB332" s="35" t="s">
        <v>1812</v>
      </c>
      <c r="BC332" s="67">
        <v>0</v>
      </c>
      <c r="BD332" s="35">
        <v>0</v>
      </c>
      <c r="BE332" s="35">
        <v>0</v>
      </c>
      <c r="BF332" s="35">
        <v>0</v>
      </c>
      <c r="BG332" s="35">
        <v>0</v>
      </c>
      <c r="BH332" s="35">
        <v>0</v>
      </c>
      <c r="BI332" s="35">
        <v>0</v>
      </c>
      <c r="BJ332" s="35">
        <v>0</v>
      </c>
      <c r="BK332" s="35">
        <v>0</v>
      </c>
      <c r="BL332" s="35">
        <v>0</v>
      </c>
      <c r="BM332" s="35">
        <v>0</v>
      </c>
      <c r="BN332" s="35">
        <v>0</v>
      </c>
      <c r="BO332" s="35">
        <v>0</v>
      </c>
      <c r="BP332" s="35">
        <v>0</v>
      </c>
      <c r="BQ332" s="35">
        <v>0</v>
      </c>
    </row>
    <row r="333" spans="1:69" x14ac:dyDescent="0.25">
      <c r="A333" s="35" t="s">
        <v>293</v>
      </c>
      <c r="B333" s="35" t="s">
        <v>1150</v>
      </c>
      <c r="C333" s="35">
        <v>87412237</v>
      </c>
      <c r="D333" s="35" t="s">
        <v>1151</v>
      </c>
      <c r="E333" s="35" t="s">
        <v>319</v>
      </c>
      <c r="F333" s="35" t="s">
        <v>7</v>
      </c>
      <c r="G333" s="67">
        <v>748</v>
      </c>
      <c r="H333" s="67">
        <v>0</v>
      </c>
      <c r="I333" s="67">
        <v>748</v>
      </c>
      <c r="J333" s="35">
        <v>0</v>
      </c>
      <c r="K333" s="35">
        <v>0</v>
      </c>
      <c r="L333" s="35">
        <v>0</v>
      </c>
      <c r="M333" s="35">
        <v>0</v>
      </c>
      <c r="N333" s="35">
        <v>0</v>
      </c>
      <c r="O333" s="35">
        <v>0</v>
      </c>
      <c r="P333" s="35">
        <v>0</v>
      </c>
      <c r="Q333" s="35">
        <v>0</v>
      </c>
      <c r="R333" s="35">
        <v>0</v>
      </c>
      <c r="S333" s="35">
        <v>0</v>
      </c>
      <c r="T333" s="35">
        <v>0</v>
      </c>
      <c r="U333" s="35">
        <v>0</v>
      </c>
      <c r="V333" s="35">
        <v>0</v>
      </c>
      <c r="W333" s="35">
        <v>0</v>
      </c>
      <c r="X333" s="35">
        <v>0</v>
      </c>
      <c r="Y333" s="35">
        <v>0</v>
      </c>
      <c r="Z333" s="35">
        <v>0</v>
      </c>
      <c r="AA333" s="35">
        <v>0</v>
      </c>
      <c r="AB333" s="35">
        <v>0</v>
      </c>
      <c r="AC333" s="35">
        <v>0</v>
      </c>
      <c r="AD333" s="35">
        <v>0</v>
      </c>
      <c r="AE333" s="35">
        <v>0</v>
      </c>
      <c r="AF333" s="35">
        <v>0</v>
      </c>
      <c r="AG333" s="35">
        <v>0</v>
      </c>
      <c r="AH333" s="35">
        <v>0</v>
      </c>
      <c r="AI333" s="35">
        <v>0</v>
      </c>
      <c r="AJ333" s="35">
        <v>0</v>
      </c>
      <c r="AK333" s="35">
        <v>0</v>
      </c>
      <c r="AL333" s="35">
        <v>0</v>
      </c>
      <c r="AM333" s="35">
        <v>0</v>
      </c>
      <c r="AN333" s="35">
        <v>0</v>
      </c>
      <c r="AO333" s="35">
        <v>0</v>
      </c>
      <c r="AP333" s="35">
        <v>0</v>
      </c>
      <c r="AQ333" s="35">
        <v>0</v>
      </c>
      <c r="AR333" s="35">
        <v>0</v>
      </c>
      <c r="AS333" s="35">
        <v>0</v>
      </c>
      <c r="AT333" s="35">
        <v>0</v>
      </c>
      <c r="AU333" s="35">
        <v>7</v>
      </c>
      <c r="AV333" s="35">
        <v>156</v>
      </c>
      <c r="AW333" s="35">
        <v>5</v>
      </c>
      <c r="AX333" s="35">
        <v>5</v>
      </c>
      <c r="AY333" s="35">
        <v>139</v>
      </c>
      <c r="AZ333" s="35">
        <v>142</v>
      </c>
      <c r="BA333" s="35" t="s">
        <v>718</v>
      </c>
      <c r="BB333" s="35" t="s">
        <v>1152</v>
      </c>
      <c r="BC333" s="67">
        <v>0</v>
      </c>
      <c r="BD333" s="35">
        <v>0</v>
      </c>
      <c r="BE333" s="35">
        <v>0</v>
      </c>
      <c r="BF333" s="35">
        <v>0</v>
      </c>
      <c r="BG333" s="35">
        <v>0</v>
      </c>
      <c r="BH333" s="35">
        <v>0</v>
      </c>
      <c r="BI333" s="35">
        <v>0</v>
      </c>
      <c r="BJ333" s="35">
        <v>0</v>
      </c>
      <c r="BK333" s="35">
        <v>0</v>
      </c>
      <c r="BL333" s="35">
        <v>0</v>
      </c>
      <c r="BM333" s="35">
        <v>0</v>
      </c>
      <c r="BN333" s="35">
        <v>0</v>
      </c>
      <c r="BO333" s="35">
        <v>0</v>
      </c>
      <c r="BP333" s="35">
        <v>0</v>
      </c>
      <c r="BQ333" s="35">
        <v>0</v>
      </c>
    </row>
    <row r="334" spans="1:69" x14ac:dyDescent="0.25">
      <c r="A334" s="35" t="s">
        <v>293</v>
      </c>
      <c r="B334" s="35" t="s">
        <v>1813</v>
      </c>
      <c r="C334" s="35">
        <v>87446476</v>
      </c>
      <c r="D334" s="35" t="s">
        <v>1151</v>
      </c>
      <c r="E334" s="35" t="s">
        <v>1814</v>
      </c>
      <c r="F334" s="35" t="s">
        <v>241</v>
      </c>
      <c r="G334" s="67">
        <v>500</v>
      </c>
      <c r="H334" s="67">
        <v>0</v>
      </c>
      <c r="I334" s="67">
        <v>500</v>
      </c>
      <c r="J334" s="35">
        <v>0</v>
      </c>
      <c r="K334" s="35">
        <v>0</v>
      </c>
      <c r="L334" s="35">
        <v>0</v>
      </c>
      <c r="M334" s="35">
        <v>0</v>
      </c>
      <c r="N334" s="35">
        <v>0</v>
      </c>
      <c r="O334" s="35">
        <v>0</v>
      </c>
      <c r="P334" s="35">
        <v>0</v>
      </c>
      <c r="Q334" s="35">
        <v>0</v>
      </c>
      <c r="R334" s="35">
        <v>0</v>
      </c>
      <c r="S334" s="35">
        <v>0</v>
      </c>
      <c r="T334" s="35">
        <v>0</v>
      </c>
      <c r="U334" s="35">
        <v>0</v>
      </c>
      <c r="V334" s="35">
        <v>0</v>
      </c>
      <c r="W334" s="35">
        <v>0</v>
      </c>
      <c r="X334" s="35">
        <v>0</v>
      </c>
      <c r="Y334" s="35">
        <v>0</v>
      </c>
      <c r="Z334" s="35">
        <v>0</v>
      </c>
      <c r="AA334" s="35">
        <v>0</v>
      </c>
      <c r="AB334" s="35">
        <v>0</v>
      </c>
      <c r="AC334" s="35">
        <v>0</v>
      </c>
      <c r="AD334" s="35">
        <v>0</v>
      </c>
      <c r="AE334" s="35">
        <v>0</v>
      </c>
      <c r="AF334" s="35">
        <v>0</v>
      </c>
      <c r="AG334" s="35">
        <v>0</v>
      </c>
      <c r="AH334" s="35">
        <v>0</v>
      </c>
      <c r="AI334" s="35">
        <v>0</v>
      </c>
      <c r="AJ334" s="35">
        <v>0</v>
      </c>
      <c r="AK334" s="35">
        <v>0</v>
      </c>
      <c r="AL334" s="35">
        <v>0</v>
      </c>
      <c r="AM334" s="35">
        <v>0</v>
      </c>
      <c r="AN334" s="35">
        <v>0</v>
      </c>
      <c r="AO334" s="35">
        <v>0</v>
      </c>
      <c r="AP334" s="35">
        <v>0</v>
      </c>
      <c r="AQ334" s="35">
        <v>0</v>
      </c>
      <c r="AR334" s="35">
        <v>0</v>
      </c>
      <c r="AS334" s="35">
        <v>0</v>
      </c>
      <c r="AT334" s="35">
        <v>0</v>
      </c>
      <c r="AU334" s="35">
        <v>2</v>
      </c>
      <c r="AV334" s="35">
        <v>156</v>
      </c>
      <c r="AW334" s="35">
        <v>2</v>
      </c>
      <c r="AX334" s="35">
        <v>2</v>
      </c>
      <c r="AY334" s="35">
        <v>232</v>
      </c>
      <c r="AZ334" s="35">
        <v>252</v>
      </c>
      <c r="BA334" s="35" t="s">
        <v>1414</v>
      </c>
      <c r="BB334" s="35" t="s">
        <v>1815</v>
      </c>
      <c r="BC334" s="67">
        <v>0</v>
      </c>
      <c r="BD334" s="35">
        <v>0</v>
      </c>
      <c r="BE334" s="35">
        <v>0</v>
      </c>
      <c r="BF334" s="35">
        <v>0</v>
      </c>
      <c r="BG334" s="35">
        <v>0</v>
      </c>
      <c r="BH334" s="35">
        <v>0</v>
      </c>
      <c r="BI334" s="35">
        <v>0</v>
      </c>
      <c r="BJ334" s="35">
        <v>0</v>
      </c>
      <c r="BK334" s="35">
        <v>0</v>
      </c>
      <c r="BL334" s="35">
        <v>0</v>
      </c>
      <c r="BM334" s="35">
        <v>0</v>
      </c>
      <c r="BN334" s="35">
        <v>0</v>
      </c>
      <c r="BO334" s="35">
        <v>0</v>
      </c>
      <c r="BP334" s="35">
        <v>0</v>
      </c>
      <c r="BQ334" s="35">
        <v>0</v>
      </c>
    </row>
    <row r="335" spans="1:69" x14ac:dyDescent="0.25">
      <c r="A335" s="35" t="s">
        <v>293</v>
      </c>
      <c r="B335" s="35" t="s">
        <v>1153</v>
      </c>
      <c r="C335" s="35">
        <v>97083410</v>
      </c>
      <c r="D335" s="35" t="s">
        <v>1154</v>
      </c>
      <c r="E335" s="35" t="s">
        <v>1155</v>
      </c>
      <c r="F335" s="35" t="s">
        <v>221</v>
      </c>
      <c r="G335" s="67">
        <v>500</v>
      </c>
      <c r="H335" s="67">
        <v>0</v>
      </c>
      <c r="I335" s="67">
        <v>500</v>
      </c>
      <c r="J335" s="35">
        <v>0</v>
      </c>
      <c r="K335" s="35">
        <v>0</v>
      </c>
      <c r="L335" s="35">
        <v>0</v>
      </c>
      <c r="M335" s="35">
        <v>0</v>
      </c>
      <c r="N335" s="35">
        <v>0</v>
      </c>
      <c r="O335" s="35">
        <v>0</v>
      </c>
      <c r="P335" s="35">
        <v>0</v>
      </c>
      <c r="Q335" s="35">
        <v>0</v>
      </c>
      <c r="R335" s="35">
        <v>0</v>
      </c>
      <c r="S335" s="35">
        <v>0</v>
      </c>
      <c r="T335" s="35">
        <v>0</v>
      </c>
      <c r="U335" s="35">
        <v>0</v>
      </c>
      <c r="V335" s="35">
        <v>0</v>
      </c>
      <c r="W335" s="35">
        <v>0</v>
      </c>
      <c r="X335" s="35">
        <v>0</v>
      </c>
      <c r="Y335" s="35">
        <v>0</v>
      </c>
      <c r="Z335" s="35">
        <v>0</v>
      </c>
      <c r="AA335" s="35">
        <v>0</v>
      </c>
      <c r="AB335" s="35">
        <v>0</v>
      </c>
      <c r="AC335" s="35">
        <v>0</v>
      </c>
      <c r="AD335" s="35">
        <v>0</v>
      </c>
      <c r="AE335" s="35">
        <v>0</v>
      </c>
      <c r="AF335" s="35">
        <v>0</v>
      </c>
      <c r="AG335" s="35">
        <v>0</v>
      </c>
      <c r="AH335" s="35">
        <v>0</v>
      </c>
      <c r="AI335" s="35">
        <v>0</v>
      </c>
      <c r="AJ335" s="35">
        <v>0</v>
      </c>
      <c r="AK335" s="35">
        <v>0</v>
      </c>
      <c r="AL335" s="35">
        <v>0</v>
      </c>
      <c r="AM335" s="35">
        <v>0</v>
      </c>
      <c r="AN335" s="35">
        <v>0</v>
      </c>
      <c r="AO335" s="35">
        <v>0</v>
      </c>
      <c r="AP335" s="35">
        <v>0</v>
      </c>
      <c r="AQ335" s="35">
        <v>0</v>
      </c>
      <c r="AR335" s="35">
        <v>0</v>
      </c>
      <c r="AS335" s="35">
        <v>0</v>
      </c>
      <c r="AT335" s="35">
        <v>0</v>
      </c>
      <c r="AU335" s="35">
        <v>5</v>
      </c>
      <c r="AV335" s="35">
        <v>156</v>
      </c>
      <c r="AW335" s="35">
        <v>10</v>
      </c>
      <c r="AX335" s="35">
        <v>10</v>
      </c>
      <c r="AY335" s="35">
        <v>232</v>
      </c>
      <c r="AZ335" s="35">
        <v>252</v>
      </c>
      <c r="BA335" s="35" t="s">
        <v>607</v>
      </c>
      <c r="BB335" s="35" t="s">
        <v>1156</v>
      </c>
      <c r="BC335" s="67">
        <v>0</v>
      </c>
      <c r="BD335" s="35">
        <v>0</v>
      </c>
      <c r="BE335" s="35">
        <v>0</v>
      </c>
      <c r="BF335" s="35">
        <v>0</v>
      </c>
      <c r="BG335" s="35">
        <v>0</v>
      </c>
      <c r="BH335" s="35">
        <v>0</v>
      </c>
      <c r="BI335" s="35">
        <v>0</v>
      </c>
      <c r="BJ335" s="35">
        <v>0</v>
      </c>
      <c r="BK335" s="35">
        <v>0</v>
      </c>
      <c r="BL335" s="35">
        <v>0</v>
      </c>
      <c r="BM335" s="35">
        <v>0</v>
      </c>
      <c r="BN335" s="35">
        <v>0</v>
      </c>
      <c r="BO335" s="35">
        <v>0</v>
      </c>
      <c r="BP335" s="35">
        <v>0</v>
      </c>
      <c r="BQ335" s="35">
        <v>0</v>
      </c>
    </row>
    <row r="336" spans="1:69" x14ac:dyDescent="0.25">
      <c r="A336" s="35" t="s">
        <v>293</v>
      </c>
      <c r="B336" s="35" t="s">
        <v>1816</v>
      </c>
      <c r="C336" s="35">
        <v>97098733</v>
      </c>
      <c r="D336" s="35" t="s">
        <v>1817</v>
      </c>
      <c r="E336" s="35" t="s">
        <v>474</v>
      </c>
      <c r="F336" s="35" t="s">
        <v>114</v>
      </c>
      <c r="G336" s="67">
        <v>500</v>
      </c>
      <c r="H336" s="67">
        <v>-0.5</v>
      </c>
      <c r="I336" s="67">
        <v>500</v>
      </c>
      <c r="J336" s="35">
        <v>0</v>
      </c>
      <c r="K336" s="35">
        <v>0</v>
      </c>
      <c r="L336" s="35">
        <v>0</v>
      </c>
      <c r="M336" s="35">
        <v>0</v>
      </c>
      <c r="N336" s="35">
        <v>0</v>
      </c>
      <c r="O336" s="35">
        <v>3</v>
      </c>
      <c r="P336" s="35">
        <v>3</v>
      </c>
      <c r="Q336" s="35">
        <v>0</v>
      </c>
      <c r="R336" s="35">
        <v>0</v>
      </c>
      <c r="S336" s="35">
        <v>0</v>
      </c>
      <c r="T336" s="35">
        <v>0</v>
      </c>
      <c r="U336" s="35">
        <v>0</v>
      </c>
      <c r="V336" s="35">
        <v>0</v>
      </c>
      <c r="W336" s="35">
        <v>0</v>
      </c>
      <c r="X336" s="35">
        <v>0</v>
      </c>
      <c r="Y336" s="35">
        <v>0</v>
      </c>
      <c r="Z336" s="35">
        <v>0</v>
      </c>
      <c r="AA336" s="35">
        <v>0</v>
      </c>
      <c r="AB336" s="35">
        <v>0</v>
      </c>
      <c r="AC336" s="35">
        <v>0</v>
      </c>
      <c r="AD336" s="35">
        <v>0</v>
      </c>
      <c r="AE336" s="35">
        <v>0</v>
      </c>
      <c r="AF336" s="35">
        <v>0</v>
      </c>
      <c r="AG336" s="35">
        <v>0</v>
      </c>
      <c r="AH336" s="35">
        <v>0</v>
      </c>
      <c r="AI336" s="35">
        <v>0</v>
      </c>
      <c r="AJ336" s="35">
        <v>0</v>
      </c>
      <c r="AK336" s="35">
        <v>0</v>
      </c>
      <c r="AL336" s="35">
        <v>0</v>
      </c>
      <c r="AM336" s="35">
        <v>0</v>
      </c>
      <c r="AN336" s="35">
        <v>0</v>
      </c>
      <c r="AO336" s="35">
        <v>0</v>
      </c>
      <c r="AP336" s="35">
        <v>0</v>
      </c>
      <c r="AQ336" s="35">
        <v>0</v>
      </c>
      <c r="AR336" s="35">
        <v>0</v>
      </c>
      <c r="AS336" s="35">
        <v>0</v>
      </c>
      <c r="AT336" s="35">
        <v>0</v>
      </c>
      <c r="AU336" s="35">
        <v>3</v>
      </c>
      <c r="AV336" s="35">
        <v>322</v>
      </c>
      <c r="AW336" s="35">
        <v>6</v>
      </c>
      <c r="AX336" s="35">
        <v>6</v>
      </c>
      <c r="AY336" s="35">
        <v>232</v>
      </c>
      <c r="AZ336" s="35">
        <v>252</v>
      </c>
      <c r="BA336" s="35" t="s">
        <v>652</v>
      </c>
      <c r="BB336" s="35" t="s">
        <v>1818</v>
      </c>
      <c r="BC336" s="67">
        <v>-0.5</v>
      </c>
      <c r="BD336" s="35">
        <v>0</v>
      </c>
      <c r="BE336" s="35">
        <v>-0.5</v>
      </c>
      <c r="BF336" s="35">
        <v>0</v>
      </c>
      <c r="BG336" s="35">
        <v>0</v>
      </c>
      <c r="BH336" s="35">
        <v>0</v>
      </c>
      <c r="BI336" s="35">
        <v>0</v>
      </c>
      <c r="BJ336" s="35">
        <v>0</v>
      </c>
      <c r="BK336" s="35">
        <v>0</v>
      </c>
      <c r="BL336" s="35">
        <v>0</v>
      </c>
      <c r="BM336" s="35">
        <v>0</v>
      </c>
      <c r="BN336" s="35">
        <v>0</v>
      </c>
      <c r="BO336" s="35">
        <v>0</v>
      </c>
      <c r="BP336" s="35">
        <v>3</v>
      </c>
      <c r="BQ336" s="35">
        <v>0</v>
      </c>
    </row>
    <row r="337" spans="1:69" x14ac:dyDescent="0.25">
      <c r="A337" s="35" t="s">
        <v>293</v>
      </c>
      <c r="B337" s="35" t="s">
        <v>1819</v>
      </c>
      <c r="C337" s="35">
        <v>97093266</v>
      </c>
      <c r="D337" s="35" t="s">
        <v>1820</v>
      </c>
      <c r="E337" s="35" t="s">
        <v>514</v>
      </c>
      <c r="F337" s="35" t="s">
        <v>949</v>
      </c>
      <c r="G337" s="67">
        <v>511</v>
      </c>
      <c r="H337" s="67">
        <v>-2</v>
      </c>
      <c r="I337" s="67">
        <v>509</v>
      </c>
      <c r="J337" s="35">
        <v>0</v>
      </c>
      <c r="K337" s="35">
        <v>0</v>
      </c>
      <c r="L337" s="35">
        <v>0</v>
      </c>
      <c r="M337" s="35">
        <v>0</v>
      </c>
      <c r="N337" s="35">
        <v>1</v>
      </c>
      <c r="O337" s="35">
        <v>2</v>
      </c>
      <c r="P337" s="35">
        <v>3</v>
      </c>
      <c r="Q337" s="35">
        <v>0.33333333333333331</v>
      </c>
      <c r="R337" s="35">
        <v>0</v>
      </c>
      <c r="S337" s="35">
        <v>0</v>
      </c>
      <c r="T337" s="35">
        <v>0</v>
      </c>
      <c r="U337" s="35">
        <v>0</v>
      </c>
      <c r="V337" s="35">
        <v>0</v>
      </c>
      <c r="W337" s="35">
        <v>0</v>
      </c>
      <c r="X337" s="35">
        <v>0</v>
      </c>
      <c r="Y337" s="35">
        <v>0</v>
      </c>
      <c r="Z337" s="35">
        <v>0</v>
      </c>
      <c r="AA337" s="35">
        <v>0</v>
      </c>
      <c r="AB337" s="35">
        <v>0</v>
      </c>
      <c r="AC337" s="35">
        <v>0</v>
      </c>
      <c r="AD337" s="35">
        <v>0</v>
      </c>
      <c r="AE337" s="35">
        <v>0</v>
      </c>
      <c r="AF337" s="35">
        <v>0</v>
      </c>
      <c r="AG337" s="35">
        <v>0</v>
      </c>
      <c r="AH337" s="35">
        <v>0</v>
      </c>
      <c r="AI337" s="35">
        <v>0</v>
      </c>
      <c r="AJ337" s="35">
        <v>0</v>
      </c>
      <c r="AK337" s="35">
        <v>0</v>
      </c>
      <c r="AL337" s="35">
        <v>0</v>
      </c>
      <c r="AM337" s="35">
        <v>0</v>
      </c>
      <c r="AN337" s="35">
        <v>0</v>
      </c>
      <c r="AO337" s="35">
        <v>0</v>
      </c>
      <c r="AP337" s="35">
        <v>0</v>
      </c>
      <c r="AQ337" s="35">
        <v>0</v>
      </c>
      <c r="AR337" s="35">
        <v>0</v>
      </c>
      <c r="AS337" s="35">
        <v>0</v>
      </c>
      <c r="AT337" s="35">
        <v>1</v>
      </c>
      <c r="AU337" s="35">
        <v>8</v>
      </c>
      <c r="AV337" s="35">
        <v>336</v>
      </c>
      <c r="AW337" s="35">
        <v>9</v>
      </c>
      <c r="AX337" s="35">
        <v>9</v>
      </c>
      <c r="AY337" s="35">
        <v>226</v>
      </c>
      <c r="AZ337" s="35">
        <v>239</v>
      </c>
      <c r="BA337" s="35" t="s">
        <v>950</v>
      </c>
      <c r="BB337" s="35" t="s">
        <v>1821</v>
      </c>
      <c r="BC337" s="67">
        <v>-2</v>
      </c>
      <c r="BD337" s="35">
        <v>0</v>
      </c>
      <c r="BE337" s="35">
        <v>-2</v>
      </c>
      <c r="BF337" s="35">
        <v>0</v>
      </c>
      <c r="BG337" s="35">
        <v>0</v>
      </c>
      <c r="BH337" s="35">
        <v>0</v>
      </c>
      <c r="BI337" s="35">
        <v>0</v>
      </c>
      <c r="BJ337" s="35">
        <v>0</v>
      </c>
      <c r="BK337" s="35">
        <v>0</v>
      </c>
      <c r="BL337" s="35">
        <v>0</v>
      </c>
      <c r="BM337" s="35">
        <v>1</v>
      </c>
      <c r="BN337" s="35">
        <v>0</v>
      </c>
      <c r="BO337" s="35">
        <v>1</v>
      </c>
      <c r="BP337" s="35">
        <v>1</v>
      </c>
      <c r="BQ337" s="35">
        <v>1</v>
      </c>
    </row>
    <row r="338" spans="1:69" x14ac:dyDescent="0.25">
      <c r="A338" s="35" t="s">
        <v>293</v>
      </c>
      <c r="B338" s="35" t="s">
        <v>1157</v>
      </c>
      <c r="C338" s="35">
        <v>3552691</v>
      </c>
      <c r="D338" s="35" t="s">
        <v>208</v>
      </c>
      <c r="E338" s="35" t="s">
        <v>346</v>
      </c>
      <c r="F338" s="35" t="s">
        <v>188</v>
      </c>
      <c r="G338" s="67">
        <v>1313</v>
      </c>
      <c r="H338" s="67">
        <v>-14.375</v>
      </c>
      <c r="I338" s="67">
        <v>1299</v>
      </c>
      <c r="J338" s="35">
        <v>3</v>
      </c>
      <c r="K338" s="35">
        <v>3</v>
      </c>
      <c r="L338" s="35">
        <v>6</v>
      </c>
      <c r="M338" s="35">
        <v>0.5</v>
      </c>
      <c r="N338" s="35">
        <v>0</v>
      </c>
      <c r="O338" s="35">
        <v>0</v>
      </c>
      <c r="P338" s="35">
        <v>0</v>
      </c>
      <c r="Q338" s="35">
        <v>0</v>
      </c>
      <c r="R338" s="35">
        <v>0</v>
      </c>
      <c r="S338" s="35">
        <v>0</v>
      </c>
      <c r="T338" s="35">
        <v>0</v>
      </c>
      <c r="U338" s="35">
        <v>0</v>
      </c>
      <c r="V338" s="35">
        <v>0</v>
      </c>
      <c r="W338" s="35">
        <v>0</v>
      </c>
      <c r="X338" s="35">
        <v>0</v>
      </c>
      <c r="Y338" s="35">
        <v>0</v>
      </c>
      <c r="Z338" s="35">
        <v>0</v>
      </c>
      <c r="AA338" s="35">
        <v>0</v>
      </c>
      <c r="AB338" s="35">
        <v>0</v>
      </c>
      <c r="AC338" s="35">
        <v>0</v>
      </c>
      <c r="AD338" s="35">
        <v>0</v>
      </c>
      <c r="AE338" s="35">
        <v>0</v>
      </c>
      <c r="AF338" s="35">
        <v>0</v>
      </c>
      <c r="AG338" s="35">
        <v>0</v>
      </c>
      <c r="AH338" s="35">
        <v>0</v>
      </c>
      <c r="AI338" s="35">
        <v>0</v>
      </c>
      <c r="AJ338" s="35">
        <v>0</v>
      </c>
      <c r="AK338" s="35">
        <v>0</v>
      </c>
      <c r="AL338" s="35">
        <v>8</v>
      </c>
      <c r="AM338" s="35">
        <v>4</v>
      </c>
      <c r="AN338" s="35">
        <v>12</v>
      </c>
      <c r="AO338" s="35">
        <v>0.66666666666666663</v>
      </c>
      <c r="AP338" s="35">
        <v>8</v>
      </c>
      <c r="AQ338" s="35">
        <v>3</v>
      </c>
      <c r="AR338" s="35">
        <v>11</v>
      </c>
      <c r="AS338" s="35">
        <v>0.72727272727272729</v>
      </c>
      <c r="AT338" s="35">
        <v>19</v>
      </c>
      <c r="AU338" s="35">
        <v>72</v>
      </c>
      <c r="AV338" s="35">
        <v>399</v>
      </c>
      <c r="AW338" s="35">
        <v>6</v>
      </c>
      <c r="AX338" s="35">
        <v>6</v>
      </c>
      <c r="AY338" s="35">
        <v>24</v>
      </c>
      <c r="AZ338" s="35">
        <v>26</v>
      </c>
      <c r="BA338" s="35" t="s">
        <v>1209</v>
      </c>
      <c r="BB338" s="35" t="s">
        <v>1158</v>
      </c>
      <c r="BC338" s="67">
        <v>-14.375</v>
      </c>
      <c r="BD338" s="35">
        <v>-7</v>
      </c>
      <c r="BE338" s="35">
        <v>0</v>
      </c>
      <c r="BF338" s="35">
        <v>0</v>
      </c>
      <c r="BG338" s="35">
        <v>0</v>
      </c>
      <c r="BH338" s="35">
        <v>0</v>
      </c>
      <c r="BI338" s="35">
        <v>0</v>
      </c>
      <c r="BJ338" s="35">
        <v>0</v>
      </c>
      <c r="BK338" s="35">
        <v>10.625</v>
      </c>
      <c r="BL338" s="35">
        <v>-18</v>
      </c>
      <c r="BM338" s="35">
        <v>9</v>
      </c>
      <c r="BN338" s="35">
        <v>2</v>
      </c>
      <c r="BO338" s="35">
        <v>17</v>
      </c>
      <c r="BP338" s="35">
        <v>4</v>
      </c>
      <c r="BQ338" s="35">
        <v>6</v>
      </c>
    </row>
    <row r="339" spans="1:69" x14ac:dyDescent="0.25">
      <c r="A339" s="35" t="s">
        <v>293</v>
      </c>
      <c r="B339" s="35" t="s">
        <v>209</v>
      </c>
      <c r="C339" s="35">
        <v>87410197</v>
      </c>
      <c r="D339" s="35" t="s">
        <v>208</v>
      </c>
      <c r="E339" s="35" t="s">
        <v>474</v>
      </c>
      <c r="F339" s="35" t="s">
        <v>188</v>
      </c>
      <c r="G339" s="67">
        <v>1500</v>
      </c>
      <c r="H339" s="67">
        <v>0</v>
      </c>
      <c r="I339" s="67">
        <v>1500</v>
      </c>
      <c r="J339" s="35">
        <v>0</v>
      </c>
      <c r="K339" s="35">
        <v>0</v>
      </c>
      <c r="L339" s="35">
        <v>0</v>
      </c>
      <c r="M339" s="35">
        <v>0</v>
      </c>
      <c r="N339" s="35">
        <v>0</v>
      </c>
      <c r="O339" s="35">
        <v>0</v>
      </c>
      <c r="P339" s="35">
        <v>0</v>
      </c>
      <c r="Q339" s="35">
        <v>0</v>
      </c>
      <c r="R339" s="35">
        <v>0</v>
      </c>
      <c r="S339" s="35">
        <v>0</v>
      </c>
      <c r="T339" s="35">
        <v>0</v>
      </c>
      <c r="U339" s="35">
        <v>0</v>
      </c>
      <c r="V339" s="35">
        <v>0</v>
      </c>
      <c r="W339" s="35">
        <v>0</v>
      </c>
      <c r="X339" s="35">
        <v>0</v>
      </c>
      <c r="Y339" s="35">
        <v>0</v>
      </c>
      <c r="Z339" s="35">
        <v>0</v>
      </c>
      <c r="AA339" s="35">
        <v>0</v>
      </c>
      <c r="AB339" s="35">
        <v>0</v>
      </c>
      <c r="AC339" s="35">
        <v>0</v>
      </c>
      <c r="AD339" s="35">
        <v>0</v>
      </c>
      <c r="AE339" s="35">
        <v>0</v>
      </c>
      <c r="AF339" s="35">
        <v>0</v>
      </c>
      <c r="AG339" s="35">
        <v>0</v>
      </c>
      <c r="AH339" s="35">
        <v>0</v>
      </c>
      <c r="AI339" s="35">
        <v>0</v>
      </c>
      <c r="AJ339" s="35">
        <v>0</v>
      </c>
      <c r="AK339" s="35">
        <v>0</v>
      </c>
      <c r="AL339" s="35">
        <v>0</v>
      </c>
      <c r="AM339" s="35">
        <v>0</v>
      </c>
      <c r="AN339" s="35">
        <v>0</v>
      </c>
      <c r="AO339" s="35">
        <v>0</v>
      </c>
      <c r="AP339" s="35">
        <v>0</v>
      </c>
      <c r="AQ339" s="35">
        <v>0</v>
      </c>
      <c r="AR339" s="35">
        <v>0</v>
      </c>
      <c r="AS339" s="35">
        <v>0</v>
      </c>
      <c r="AT339" s="35">
        <v>0</v>
      </c>
      <c r="AU339" s="35">
        <v>35</v>
      </c>
      <c r="AV339" s="35">
        <v>156</v>
      </c>
      <c r="AW339" s="35">
        <v>2</v>
      </c>
      <c r="AX339" s="35">
        <v>3</v>
      </c>
      <c r="AY339" s="35">
        <v>11</v>
      </c>
      <c r="AZ339" s="35">
        <v>12</v>
      </c>
      <c r="BA339" s="35" t="s">
        <v>1366</v>
      </c>
      <c r="BB339" s="35" t="s">
        <v>537</v>
      </c>
      <c r="BC339" s="67">
        <v>0</v>
      </c>
      <c r="BD339" s="35">
        <v>0</v>
      </c>
      <c r="BE339" s="35">
        <v>0</v>
      </c>
      <c r="BF339" s="35">
        <v>0</v>
      </c>
      <c r="BG339" s="35">
        <v>0</v>
      </c>
      <c r="BH339" s="35">
        <v>0</v>
      </c>
      <c r="BI339" s="35">
        <v>0</v>
      </c>
      <c r="BJ339" s="35">
        <v>0</v>
      </c>
      <c r="BK339" s="35">
        <v>0</v>
      </c>
      <c r="BL339" s="35">
        <v>0</v>
      </c>
      <c r="BM339" s="35">
        <v>0</v>
      </c>
      <c r="BN339" s="35">
        <v>0</v>
      </c>
      <c r="BO339" s="35">
        <v>0</v>
      </c>
      <c r="BP339" s="35">
        <v>0</v>
      </c>
      <c r="BQ339" s="35">
        <v>0</v>
      </c>
    </row>
    <row r="340" spans="1:69" x14ac:dyDescent="0.25">
      <c r="A340" s="35" t="s">
        <v>293</v>
      </c>
      <c r="B340" s="35" t="s">
        <v>1822</v>
      </c>
      <c r="C340" s="35">
        <v>97095885</v>
      </c>
      <c r="D340" s="35" t="s">
        <v>1823</v>
      </c>
      <c r="E340" s="35" t="s">
        <v>1766</v>
      </c>
      <c r="F340" s="35" t="s">
        <v>241</v>
      </c>
      <c r="G340" s="67">
        <v>500</v>
      </c>
      <c r="H340" s="67">
        <v>0</v>
      </c>
      <c r="I340" s="67">
        <v>500</v>
      </c>
      <c r="J340" s="35">
        <v>0</v>
      </c>
      <c r="K340" s="35">
        <v>0</v>
      </c>
      <c r="L340" s="35">
        <v>0</v>
      </c>
      <c r="M340" s="35">
        <v>0</v>
      </c>
      <c r="N340" s="35">
        <v>0</v>
      </c>
      <c r="O340" s="35">
        <v>0</v>
      </c>
      <c r="P340" s="35">
        <v>0</v>
      </c>
      <c r="Q340" s="35">
        <v>0</v>
      </c>
      <c r="R340" s="35">
        <v>0</v>
      </c>
      <c r="S340" s="35">
        <v>0</v>
      </c>
      <c r="T340" s="35">
        <v>0</v>
      </c>
      <c r="U340" s="35">
        <v>0</v>
      </c>
      <c r="V340" s="35">
        <v>0</v>
      </c>
      <c r="W340" s="35">
        <v>0</v>
      </c>
      <c r="X340" s="35">
        <v>0</v>
      </c>
      <c r="Y340" s="35">
        <v>0</v>
      </c>
      <c r="Z340" s="35">
        <v>0</v>
      </c>
      <c r="AA340" s="35">
        <v>0</v>
      </c>
      <c r="AB340" s="35">
        <v>0</v>
      </c>
      <c r="AC340" s="35">
        <v>0</v>
      </c>
      <c r="AD340" s="35">
        <v>0</v>
      </c>
      <c r="AE340" s="35">
        <v>0</v>
      </c>
      <c r="AF340" s="35">
        <v>0</v>
      </c>
      <c r="AG340" s="35">
        <v>0</v>
      </c>
      <c r="AH340" s="35">
        <v>0</v>
      </c>
      <c r="AI340" s="35">
        <v>0</v>
      </c>
      <c r="AJ340" s="35">
        <v>0</v>
      </c>
      <c r="AK340" s="35">
        <v>0</v>
      </c>
      <c r="AL340" s="35">
        <v>0</v>
      </c>
      <c r="AM340" s="35">
        <v>0</v>
      </c>
      <c r="AN340" s="35">
        <v>0</v>
      </c>
      <c r="AO340" s="35">
        <v>0</v>
      </c>
      <c r="AP340" s="35">
        <v>0</v>
      </c>
      <c r="AQ340" s="35">
        <v>0</v>
      </c>
      <c r="AR340" s="35">
        <v>0</v>
      </c>
      <c r="AS340" s="35">
        <v>0</v>
      </c>
      <c r="AT340" s="35">
        <v>0</v>
      </c>
      <c r="AU340" s="35">
        <v>2</v>
      </c>
      <c r="AV340" s="35">
        <v>156</v>
      </c>
      <c r="AW340" s="35">
        <v>2</v>
      </c>
      <c r="AX340" s="35">
        <v>2</v>
      </c>
      <c r="AY340" s="35">
        <v>232</v>
      </c>
      <c r="AZ340" s="35">
        <v>252</v>
      </c>
      <c r="BA340" s="35" t="s">
        <v>1414</v>
      </c>
      <c r="BB340" s="35" t="s">
        <v>1824</v>
      </c>
      <c r="BC340" s="67">
        <v>0</v>
      </c>
      <c r="BD340" s="35">
        <v>0</v>
      </c>
      <c r="BE340" s="35">
        <v>0</v>
      </c>
      <c r="BF340" s="35">
        <v>0</v>
      </c>
      <c r="BG340" s="35">
        <v>0</v>
      </c>
      <c r="BH340" s="35">
        <v>0</v>
      </c>
      <c r="BI340" s="35">
        <v>0</v>
      </c>
      <c r="BJ340" s="35">
        <v>0</v>
      </c>
      <c r="BK340" s="35">
        <v>0</v>
      </c>
      <c r="BL340" s="35">
        <v>0</v>
      </c>
      <c r="BM340" s="35">
        <v>0</v>
      </c>
      <c r="BN340" s="35">
        <v>0</v>
      </c>
      <c r="BO340" s="35">
        <v>0</v>
      </c>
      <c r="BP340" s="35">
        <v>0</v>
      </c>
      <c r="BQ340" s="35">
        <v>0</v>
      </c>
    </row>
    <row r="341" spans="1:69" x14ac:dyDescent="0.25">
      <c r="A341" s="35" t="s">
        <v>293</v>
      </c>
      <c r="B341" s="35" t="s">
        <v>1159</v>
      </c>
      <c r="C341" s="35">
        <v>55338535</v>
      </c>
      <c r="D341" s="35" t="s">
        <v>62</v>
      </c>
      <c r="E341" s="35" t="s">
        <v>391</v>
      </c>
      <c r="F341" s="35" t="s">
        <v>47</v>
      </c>
      <c r="G341" s="67">
        <v>814</v>
      </c>
      <c r="H341" s="67">
        <v>5.5</v>
      </c>
      <c r="I341" s="67">
        <v>820</v>
      </c>
      <c r="J341" s="35">
        <v>2</v>
      </c>
      <c r="K341" s="35">
        <v>0</v>
      </c>
      <c r="L341" s="35">
        <v>2</v>
      </c>
      <c r="M341" s="35">
        <v>1</v>
      </c>
      <c r="N341" s="35">
        <v>2</v>
      </c>
      <c r="O341" s="35">
        <v>4</v>
      </c>
      <c r="P341" s="35">
        <v>6</v>
      </c>
      <c r="Q341" s="35">
        <v>0.33333333333333331</v>
      </c>
      <c r="R341" s="35">
        <v>0</v>
      </c>
      <c r="S341" s="35">
        <v>0</v>
      </c>
      <c r="T341" s="35">
        <v>0</v>
      </c>
      <c r="U341" s="35">
        <v>0</v>
      </c>
      <c r="V341" s="35">
        <v>0</v>
      </c>
      <c r="W341" s="35">
        <v>0</v>
      </c>
      <c r="X341" s="35">
        <v>0</v>
      </c>
      <c r="Y341" s="35">
        <v>0</v>
      </c>
      <c r="Z341" s="35">
        <v>0</v>
      </c>
      <c r="AA341" s="35">
        <v>0</v>
      </c>
      <c r="AB341" s="35">
        <v>0</v>
      </c>
      <c r="AC341" s="35">
        <v>0</v>
      </c>
      <c r="AD341" s="35">
        <v>0</v>
      </c>
      <c r="AE341" s="35">
        <v>0</v>
      </c>
      <c r="AF341" s="35">
        <v>0</v>
      </c>
      <c r="AG341" s="35">
        <v>0</v>
      </c>
      <c r="AH341" s="35">
        <v>0</v>
      </c>
      <c r="AI341" s="35">
        <v>0</v>
      </c>
      <c r="AJ341" s="35">
        <v>0</v>
      </c>
      <c r="AK341" s="35">
        <v>0</v>
      </c>
      <c r="AL341" s="35">
        <v>0</v>
      </c>
      <c r="AM341" s="35">
        <v>0</v>
      </c>
      <c r="AN341" s="35">
        <v>0</v>
      </c>
      <c r="AO341" s="35">
        <v>0</v>
      </c>
      <c r="AP341" s="35">
        <v>0</v>
      </c>
      <c r="AQ341" s="35">
        <v>0</v>
      </c>
      <c r="AR341" s="35">
        <v>0</v>
      </c>
      <c r="AS341" s="35">
        <v>0</v>
      </c>
      <c r="AT341" s="35">
        <v>4</v>
      </c>
      <c r="AU341" s="35">
        <v>3</v>
      </c>
      <c r="AV341" s="35">
        <v>119</v>
      </c>
      <c r="AW341" s="35">
        <v>2</v>
      </c>
      <c r="AX341" s="35">
        <v>3</v>
      </c>
      <c r="AY341" s="35">
        <v>120</v>
      </c>
      <c r="AZ341" s="35">
        <v>120</v>
      </c>
      <c r="BA341" s="35" t="s">
        <v>381</v>
      </c>
      <c r="BB341" s="35" t="s">
        <v>1160</v>
      </c>
      <c r="BC341" s="67">
        <v>5.5</v>
      </c>
      <c r="BD341" s="35">
        <v>8</v>
      </c>
      <c r="BE341" s="35">
        <v>-2.5</v>
      </c>
      <c r="BF341" s="35">
        <v>0</v>
      </c>
      <c r="BG341" s="35">
        <v>0</v>
      </c>
      <c r="BH341" s="35">
        <v>0</v>
      </c>
      <c r="BI341" s="35">
        <v>0</v>
      </c>
      <c r="BJ341" s="35">
        <v>0</v>
      </c>
      <c r="BK341" s="35">
        <v>0</v>
      </c>
      <c r="BL341" s="35">
        <v>0</v>
      </c>
      <c r="BM341" s="35">
        <v>4</v>
      </c>
      <c r="BN341" s="35">
        <v>0</v>
      </c>
      <c r="BO341" s="35">
        <v>4</v>
      </c>
      <c r="BP341" s="35">
        <v>3</v>
      </c>
      <c r="BQ341" s="35">
        <v>1</v>
      </c>
    </row>
    <row r="342" spans="1:69" x14ac:dyDescent="0.25">
      <c r="A342" s="35" t="s">
        <v>293</v>
      </c>
      <c r="B342" s="35" t="s">
        <v>63</v>
      </c>
      <c r="C342" s="35">
        <v>55338536</v>
      </c>
      <c r="D342" s="35" t="s">
        <v>62</v>
      </c>
      <c r="E342" s="35" t="s">
        <v>319</v>
      </c>
      <c r="F342" s="35" t="s">
        <v>47</v>
      </c>
      <c r="G342" s="67">
        <v>575</v>
      </c>
      <c r="H342" s="67">
        <v>3.875</v>
      </c>
      <c r="I342" s="67">
        <v>579</v>
      </c>
      <c r="J342" s="35">
        <v>0</v>
      </c>
      <c r="K342" s="35">
        <v>6</v>
      </c>
      <c r="L342" s="35">
        <v>6</v>
      </c>
      <c r="M342" s="35">
        <v>0</v>
      </c>
      <c r="N342" s="35">
        <v>1</v>
      </c>
      <c r="O342" s="35">
        <v>8</v>
      </c>
      <c r="P342" s="35">
        <v>9</v>
      </c>
      <c r="Q342" s="35">
        <v>0.1111111111111111</v>
      </c>
      <c r="R342" s="35">
        <v>0</v>
      </c>
      <c r="S342" s="35">
        <v>0</v>
      </c>
      <c r="T342" s="35">
        <v>0</v>
      </c>
      <c r="U342" s="35">
        <v>0</v>
      </c>
      <c r="V342" s="35">
        <v>3</v>
      </c>
      <c r="W342" s="35">
        <v>2</v>
      </c>
      <c r="X342" s="35">
        <v>5</v>
      </c>
      <c r="Y342" s="35">
        <v>0.6</v>
      </c>
      <c r="Z342" s="35">
        <v>0</v>
      </c>
      <c r="AA342" s="35">
        <v>0</v>
      </c>
      <c r="AB342" s="35">
        <v>0</v>
      </c>
      <c r="AC342" s="35">
        <v>0</v>
      </c>
      <c r="AD342" s="35">
        <v>0</v>
      </c>
      <c r="AE342" s="35">
        <v>0</v>
      </c>
      <c r="AF342" s="35">
        <v>0</v>
      </c>
      <c r="AG342" s="35">
        <v>0</v>
      </c>
      <c r="AH342" s="35">
        <v>0</v>
      </c>
      <c r="AI342" s="35">
        <v>0</v>
      </c>
      <c r="AJ342" s="35">
        <v>0</v>
      </c>
      <c r="AK342" s="35">
        <v>0</v>
      </c>
      <c r="AL342" s="35">
        <v>0</v>
      </c>
      <c r="AM342" s="35">
        <v>0</v>
      </c>
      <c r="AN342" s="35">
        <v>0</v>
      </c>
      <c r="AO342" s="35">
        <v>0</v>
      </c>
      <c r="AP342" s="35">
        <v>0</v>
      </c>
      <c r="AQ342" s="35">
        <v>0</v>
      </c>
      <c r="AR342" s="35">
        <v>0</v>
      </c>
      <c r="AS342" s="35">
        <v>0</v>
      </c>
      <c r="AT342" s="35">
        <v>4</v>
      </c>
      <c r="AU342" s="35">
        <v>5</v>
      </c>
      <c r="AV342" s="35">
        <v>128</v>
      </c>
      <c r="AW342" s="35">
        <v>6</v>
      </c>
      <c r="AX342" s="35">
        <v>6</v>
      </c>
      <c r="AY342" s="35">
        <v>195</v>
      </c>
      <c r="AZ342" s="35">
        <v>205</v>
      </c>
      <c r="BA342" s="35" t="s">
        <v>1303</v>
      </c>
      <c r="BB342" s="35" t="s">
        <v>392</v>
      </c>
      <c r="BC342" s="67">
        <v>3.875</v>
      </c>
      <c r="BD342" s="35">
        <v>-9.5</v>
      </c>
      <c r="BE342" s="35">
        <v>-8.5</v>
      </c>
      <c r="BF342" s="35">
        <v>0</v>
      </c>
      <c r="BG342" s="35">
        <v>21.875</v>
      </c>
      <c r="BH342" s="35">
        <v>0</v>
      </c>
      <c r="BI342" s="35">
        <v>0</v>
      </c>
      <c r="BJ342" s="35">
        <v>0</v>
      </c>
      <c r="BK342" s="35">
        <v>0</v>
      </c>
      <c r="BL342" s="35">
        <v>0</v>
      </c>
      <c r="BM342" s="35">
        <v>3</v>
      </c>
      <c r="BN342" s="35">
        <v>2</v>
      </c>
      <c r="BO342" s="35">
        <v>2</v>
      </c>
      <c r="BP342" s="35">
        <v>16</v>
      </c>
      <c r="BQ342" s="35">
        <v>0</v>
      </c>
    </row>
    <row r="343" spans="1:69" x14ac:dyDescent="0.25">
      <c r="A343" s="35" t="s">
        <v>293</v>
      </c>
      <c r="B343" s="35" t="s">
        <v>1161</v>
      </c>
      <c r="C343" s="35">
        <v>87437385</v>
      </c>
      <c r="D343" s="35" t="s">
        <v>1162</v>
      </c>
      <c r="E343" s="35" t="s">
        <v>599</v>
      </c>
      <c r="F343" s="35" t="s">
        <v>155</v>
      </c>
      <c r="G343" s="67">
        <v>783</v>
      </c>
      <c r="H343" s="67">
        <v>35</v>
      </c>
      <c r="I343" s="67">
        <v>818</v>
      </c>
      <c r="J343" s="35">
        <v>0</v>
      </c>
      <c r="K343" s="35">
        <v>0</v>
      </c>
      <c r="L343" s="35">
        <v>0</v>
      </c>
      <c r="M343" s="35">
        <v>0</v>
      </c>
      <c r="N343" s="35">
        <v>0</v>
      </c>
      <c r="O343" s="35">
        <v>0</v>
      </c>
      <c r="P343" s="35">
        <v>0</v>
      </c>
      <c r="Q343" s="35">
        <v>0</v>
      </c>
      <c r="R343" s="35">
        <v>6</v>
      </c>
      <c r="S343" s="35">
        <v>0</v>
      </c>
      <c r="T343" s="35">
        <v>6</v>
      </c>
      <c r="U343" s="35">
        <v>1</v>
      </c>
      <c r="V343" s="35">
        <v>0</v>
      </c>
      <c r="W343" s="35">
        <v>0</v>
      </c>
      <c r="X343" s="35">
        <v>0</v>
      </c>
      <c r="Y343" s="35">
        <v>0</v>
      </c>
      <c r="Z343" s="35">
        <v>0</v>
      </c>
      <c r="AA343" s="35">
        <v>0</v>
      </c>
      <c r="AB343" s="35">
        <v>0</v>
      </c>
      <c r="AC343" s="35">
        <v>0</v>
      </c>
      <c r="AD343" s="35">
        <v>0</v>
      </c>
      <c r="AE343" s="35">
        <v>0</v>
      </c>
      <c r="AF343" s="35">
        <v>0</v>
      </c>
      <c r="AG343" s="35">
        <v>0</v>
      </c>
      <c r="AH343" s="35">
        <v>0</v>
      </c>
      <c r="AI343" s="35">
        <v>0</v>
      </c>
      <c r="AJ343" s="35">
        <v>0</v>
      </c>
      <c r="AK343" s="35">
        <v>0</v>
      </c>
      <c r="AL343" s="35">
        <v>0</v>
      </c>
      <c r="AM343" s="35">
        <v>0</v>
      </c>
      <c r="AN343" s="35">
        <v>0</v>
      </c>
      <c r="AO343" s="35">
        <v>0</v>
      </c>
      <c r="AP343" s="35">
        <v>8</v>
      </c>
      <c r="AQ343" s="35">
        <v>2</v>
      </c>
      <c r="AR343" s="35">
        <v>10</v>
      </c>
      <c r="AS343" s="35">
        <v>0.8</v>
      </c>
      <c r="AT343" s="35">
        <v>14</v>
      </c>
      <c r="AU343" s="35">
        <v>1</v>
      </c>
      <c r="AV343" s="35">
        <v>37</v>
      </c>
      <c r="AW343" s="35">
        <v>9</v>
      </c>
      <c r="AX343" s="35">
        <v>8</v>
      </c>
      <c r="AY343" s="35">
        <v>129</v>
      </c>
      <c r="AZ343" s="35">
        <v>122</v>
      </c>
      <c r="BA343" s="35" t="s">
        <v>598</v>
      </c>
      <c r="BB343" s="35" t="s">
        <v>1163</v>
      </c>
      <c r="BC343" s="67">
        <v>35</v>
      </c>
      <c r="BD343" s="35">
        <v>0</v>
      </c>
      <c r="BE343" s="35">
        <v>0</v>
      </c>
      <c r="BF343" s="35">
        <v>15.5</v>
      </c>
      <c r="BG343" s="35">
        <v>0</v>
      </c>
      <c r="BH343" s="35">
        <v>0</v>
      </c>
      <c r="BI343" s="35">
        <v>0</v>
      </c>
      <c r="BJ343" s="35">
        <v>0</v>
      </c>
      <c r="BK343" s="35">
        <v>0</v>
      </c>
      <c r="BL343" s="35">
        <v>19.5</v>
      </c>
      <c r="BM343" s="35">
        <v>10</v>
      </c>
      <c r="BN343" s="35">
        <v>1</v>
      </c>
      <c r="BO343" s="35">
        <v>13</v>
      </c>
      <c r="BP343" s="35">
        <v>1</v>
      </c>
      <c r="BQ343" s="35">
        <v>1</v>
      </c>
    </row>
    <row r="344" spans="1:69" x14ac:dyDescent="0.25">
      <c r="A344" s="35" t="s">
        <v>293</v>
      </c>
      <c r="B344" s="35" t="s">
        <v>239</v>
      </c>
      <c r="C344" s="35">
        <v>55329632</v>
      </c>
      <c r="D344" s="35" t="s">
        <v>238</v>
      </c>
      <c r="E344" s="35" t="s">
        <v>446</v>
      </c>
      <c r="F344" s="35" t="s">
        <v>234</v>
      </c>
      <c r="G344" s="67">
        <v>500</v>
      </c>
      <c r="H344" s="67">
        <v>-13</v>
      </c>
      <c r="I344" s="67">
        <v>487</v>
      </c>
      <c r="J344" s="35">
        <v>0</v>
      </c>
      <c r="K344" s="35">
        <v>0</v>
      </c>
      <c r="L344" s="35">
        <v>0</v>
      </c>
      <c r="M344" s="35">
        <v>0</v>
      </c>
      <c r="N344" s="35">
        <v>0</v>
      </c>
      <c r="O344" s="35">
        <v>3</v>
      </c>
      <c r="P344" s="35">
        <v>3</v>
      </c>
      <c r="Q344" s="35">
        <v>0</v>
      </c>
      <c r="R344" s="35">
        <v>0</v>
      </c>
      <c r="S344" s="35">
        <v>0</v>
      </c>
      <c r="T344" s="35">
        <v>0</v>
      </c>
      <c r="U344" s="35">
        <v>0</v>
      </c>
      <c r="V344" s="35">
        <v>0</v>
      </c>
      <c r="W344" s="35">
        <v>0</v>
      </c>
      <c r="X344" s="35">
        <v>0</v>
      </c>
      <c r="Y344" s="35">
        <v>0</v>
      </c>
      <c r="Z344" s="35">
        <v>0</v>
      </c>
      <c r="AA344" s="35">
        <v>0</v>
      </c>
      <c r="AB344" s="35">
        <v>0</v>
      </c>
      <c r="AC344" s="35">
        <v>0</v>
      </c>
      <c r="AD344" s="35">
        <v>0</v>
      </c>
      <c r="AE344" s="35">
        <v>0</v>
      </c>
      <c r="AF344" s="35">
        <v>0</v>
      </c>
      <c r="AG344" s="35">
        <v>0</v>
      </c>
      <c r="AH344" s="35">
        <v>0</v>
      </c>
      <c r="AI344" s="35">
        <v>0</v>
      </c>
      <c r="AJ344" s="35">
        <v>0</v>
      </c>
      <c r="AK344" s="35">
        <v>0</v>
      </c>
      <c r="AL344" s="35">
        <v>0</v>
      </c>
      <c r="AM344" s="35">
        <v>0</v>
      </c>
      <c r="AN344" s="35">
        <v>0</v>
      </c>
      <c r="AO344" s="35">
        <v>0</v>
      </c>
      <c r="AP344" s="35">
        <v>0</v>
      </c>
      <c r="AQ344" s="35">
        <v>0</v>
      </c>
      <c r="AR344" s="35">
        <v>0</v>
      </c>
      <c r="AS344" s="35">
        <v>0</v>
      </c>
      <c r="AT344" s="35">
        <v>0</v>
      </c>
      <c r="AU344" s="35">
        <v>8</v>
      </c>
      <c r="AV344" s="35">
        <v>390</v>
      </c>
      <c r="AW344" s="35">
        <v>2</v>
      </c>
      <c r="AX344" s="35">
        <v>9</v>
      </c>
      <c r="AY344" s="35">
        <v>232</v>
      </c>
      <c r="AZ344" s="35">
        <v>252</v>
      </c>
      <c r="BA344" s="35" t="s">
        <v>1494</v>
      </c>
      <c r="BB344" s="35" t="s">
        <v>571</v>
      </c>
      <c r="BC344" s="67">
        <v>-13</v>
      </c>
      <c r="BD344" s="35">
        <v>0</v>
      </c>
      <c r="BE344" s="35">
        <v>-13</v>
      </c>
      <c r="BF344" s="35">
        <v>0</v>
      </c>
      <c r="BG344" s="35">
        <v>0</v>
      </c>
      <c r="BH344" s="35">
        <v>0</v>
      </c>
      <c r="BI344" s="35">
        <v>0</v>
      </c>
      <c r="BJ344" s="35">
        <v>0</v>
      </c>
      <c r="BK344" s="35">
        <v>0</v>
      </c>
      <c r="BL344" s="35">
        <v>0</v>
      </c>
      <c r="BM344" s="35">
        <v>0</v>
      </c>
      <c r="BN344" s="35">
        <v>0</v>
      </c>
      <c r="BO344" s="35">
        <v>0</v>
      </c>
      <c r="BP344" s="35">
        <v>3</v>
      </c>
      <c r="BQ344" s="35">
        <v>0</v>
      </c>
    </row>
    <row r="345" spans="1:69" x14ac:dyDescent="0.25">
      <c r="A345" s="35" t="s">
        <v>293</v>
      </c>
      <c r="B345" s="35" t="s">
        <v>135</v>
      </c>
      <c r="C345" s="35">
        <v>87430406</v>
      </c>
      <c r="D345" s="35" t="s">
        <v>134</v>
      </c>
      <c r="E345" s="35" t="s">
        <v>348</v>
      </c>
      <c r="F345" s="35" t="s">
        <v>125</v>
      </c>
      <c r="G345" s="67">
        <v>990</v>
      </c>
      <c r="H345" s="67">
        <v>-37</v>
      </c>
      <c r="I345" s="67">
        <v>953</v>
      </c>
      <c r="J345" s="35">
        <v>1</v>
      </c>
      <c r="K345" s="35">
        <v>5</v>
      </c>
      <c r="L345" s="35">
        <v>6</v>
      </c>
      <c r="M345" s="35">
        <v>0.16666666666666666</v>
      </c>
      <c r="N345" s="35">
        <v>3</v>
      </c>
      <c r="O345" s="35">
        <v>6</v>
      </c>
      <c r="P345" s="35">
        <v>9</v>
      </c>
      <c r="Q345" s="35">
        <v>0.33333333333333331</v>
      </c>
      <c r="R345" s="35">
        <v>0</v>
      </c>
      <c r="S345" s="35">
        <v>0</v>
      </c>
      <c r="T345" s="35">
        <v>0</v>
      </c>
      <c r="U345" s="35">
        <v>0</v>
      </c>
      <c r="V345" s="35">
        <v>0</v>
      </c>
      <c r="W345" s="35">
        <v>0</v>
      </c>
      <c r="X345" s="35">
        <v>0</v>
      </c>
      <c r="Y345" s="35">
        <v>0</v>
      </c>
      <c r="Z345" s="35">
        <v>0</v>
      </c>
      <c r="AA345" s="35">
        <v>0</v>
      </c>
      <c r="AB345" s="35">
        <v>0</v>
      </c>
      <c r="AC345" s="35">
        <v>0</v>
      </c>
      <c r="AD345" s="35">
        <v>0</v>
      </c>
      <c r="AE345" s="35">
        <v>0</v>
      </c>
      <c r="AF345" s="35">
        <v>0</v>
      </c>
      <c r="AG345" s="35">
        <v>0</v>
      </c>
      <c r="AH345" s="35">
        <v>0</v>
      </c>
      <c r="AI345" s="35">
        <v>0</v>
      </c>
      <c r="AJ345" s="35">
        <v>0</v>
      </c>
      <c r="AK345" s="35">
        <v>0</v>
      </c>
      <c r="AL345" s="35">
        <v>0</v>
      </c>
      <c r="AM345" s="35">
        <v>0</v>
      </c>
      <c r="AN345" s="35">
        <v>0</v>
      </c>
      <c r="AO345" s="35">
        <v>0</v>
      </c>
      <c r="AP345" s="35">
        <v>0</v>
      </c>
      <c r="AQ345" s="35">
        <v>0</v>
      </c>
      <c r="AR345" s="35">
        <v>0</v>
      </c>
      <c r="AS345" s="35">
        <v>0</v>
      </c>
      <c r="AT345" s="35">
        <v>4</v>
      </c>
      <c r="AU345" s="35">
        <v>8</v>
      </c>
      <c r="AV345" s="35">
        <v>436</v>
      </c>
      <c r="AW345" s="35">
        <v>5</v>
      </c>
      <c r="AX345" s="35">
        <v>5</v>
      </c>
      <c r="AY345" s="35">
        <v>78</v>
      </c>
      <c r="AZ345" s="35">
        <v>86</v>
      </c>
      <c r="BA345" s="35" t="s">
        <v>456</v>
      </c>
      <c r="BB345" s="35" t="s">
        <v>457</v>
      </c>
      <c r="BC345" s="67">
        <v>-37</v>
      </c>
      <c r="BD345" s="35">
        <v>-27.5</v>
      </c>
      <c r="BE345" s="35">
        <v>-9.5</v>
      </c>
      <c r="BF345" s="35">
        <v>0</v>
      </c>
      <c r="BG345" s="35">
        <v>0</v>
      </c>
      <c r="BH345" s="35">
        <v>0</v>
      </c>
      <c r="BI345" s="35">
        <v>0</v>
      </c>
      <c r="BJ345" s="35">
        <v>0</v>
      </c>
      <c r="BK345" s="35">
        <v>0</v>
      </c>
      <c r="BL345" s="35">
        <v>0</v>
      </c>
      <c r="BM345" s="35">
        <v>1</v>
      </c>
      <c r="BN345" s="35">
        <v>1</v>
      </c>
      <c r="BO345" s="35">
        <v>3</v>
      </c>
      <c r="BP345" s="35">
        <v>7</v>
      </c>
      <c r="BQ345" s="35">
        <v>4</v>
      </c>
    </row>
    <row r="346" spans="1:69" x14ac:dyDescent="0.25">
      <c r="A346" s="35" t="s">
        <v>293</v>
      </c>
      <c r="B346" s="35" t="s">
        <v>849</v>
      </c>
      <c r="C346" s="35">
        <v>97075229</v>
      </c>
      <c r="D346" s="35" t="s">
        <v>734</v>
      </c>
      <c r="E346" s="35" t="s">
        <v>672</v>
      </c>
      <c r="F346" s="35" t="s">
        <v>35</v>
      </c>
      <c r="G346" s="67">
        <v>2035</v>
      </c>
      <c r="H346" s="67">
        <v>0</v>
      </c>
      <c r="I346" s="67">
        <v>2035</v>
      </c>
      <c r="J346" s="35">
        <v>0</v>
      </c>
      <c r="K346" s="35">
        <v>0</v>
      </c>
      <c r="L346" s="35">
        <v>0</v>
      </c>
      <c r="M346" s="35">
        <v>0</v>
      </c>
      <c r="N346" s="35">
        <v>0</v>
      </c>
      <c r="O346" s="35">
        <v>0</v>
      </c>
      <c r="P346" s="35">
        <v>0</v>
      </c>
      <c r="Q346" s="35">
        <v>0</v>
      </c>
      <c r="R346" s="35">
        <v>0</v>
      </c>
      <c r="S346" s="35">
        <v>0</v>
      </c>
      <c r="T346" s="35">
        <v>0</v>
      </c>
      <c r="U346" s="35">
        <v>0</v>
      </c>
      <c r="V346" s="35">
        <v>0</v>
      </c>
      <c r="W346" s="35">
        <v>0</v>
      </c>
      <c r="X346" s="35">
        <v>0</v>
      </c>
      <c r="Y346" s="35">
        <v>0</v>
      </c>
      <c r="Z346" s="35">
        <v>0</v>
      </c>
      <c r="AA346" s="35">
        <v>0</v>
      </c>
      <c r="AB346" s="35">
        <v>0</v>
      </c>
      <c r="AC346" s="35">
        <v>0</v>
      </c>
      <c r="AD346" s="35">
        <v>0</v>
      </c>
      <c r="AE346" s="35">
        <v>0</v>
      </c>
      <c r="AF346" s="35">
        <v>0</v>
      </c>
      <c r="AG346" s="35">
        <v>0</v>
      </c>
      <c r="AH346" s="35">
        <v>0</v>
      </c>
      <c r="AI346" s="35">
        <v>0</v>
      </c>
      <c r="AJ346" s="35">
        <v>0</v>
      </c>
      <c r="AK346" s="35">
        <v>0</v>
      </c>
      <c r="AL346" s="35">
        <v>0</v>
      </c>
      <c r="AM346" s="35">
        <v>0</v>
      </c>
      <c r="AN346" s="35">
        <v>0</v>
      </c>
      <c r="AO346" s="35">
        <v>0</v>
      </c>
      <c r="AP346" s="35">
        <v>0</v>
      </c>
      <c r="AQ346" s="35">
        <v>0</v>
      </c>
      <c r="AR346" s="35">
        <v>0</v>
      </c>
      <c r="AS346" s="35">
        <v>0</v>
      </c>
      <c r="AT346" s="35">
        <v>0</v>
      </c>
      <c r="AU346" s="35">
        <v>7</v>
      </c>
      <c r="AV346" s="35">
        <v>156</v>
      </c>
      <c r="AW346" s="35">
        <v>1</v>
      </c>
      <c r="AX346" s="35">
        <v>1</v>
      </c>
      <c r="AY346" s="35">
        <v>2</v>
      </c>
      <c r="AZ346" s="35">
        <v>2</v>
      </c>
      <c r="BA346" s="35" t="s">
        <v>1299</v>
      </c>
      <c r="BB346" s="35" t="s">
        <v>850</v>
      </c>
      <c r="BC346" s="67">
        <v>0</v>
      </c>
      <c r="BD346" s="35">
        <v>0</v>
      </c>
      <c r="BE346" s="35">
        <v>0</v>
      </c>
      <c r="BF346" s="35">
        <v>0</v>
      </c>
      <c r="BG346" s="35">
        <v>0</v>
      </c>
      <c r="BH346" s="35">
        <v>0</v>
      </c>
      <c r="BI346" s="35">
        <v>0</v>
      </c>
      <c r="BJ346" s="35">
        <v>0</v>
      </c>
      <c r="BK346" s="35">
        <v>0</v>
      </c>
      <c r="BL346" s="35">
        <v>0</v>
      </c>
      <c r="BM346" s="35">
        <v>0</v>
      </c>
      <c r="BN346" s="35">
        <v>0</v>
      </c>
      <c r="BO346" s="35">
        <v>0</v>
      </c>
      <c r="BP346" s="35">
        <v>0</v>
      </c>
      <c r="BQ346" s="35">
        <v>0</v>
      </c>
    </row>
    <row r="347" spans="1:69" x14ac:dyDescent="0.25">
      <c r="A347" s="35" t="s">
        <v>293</v>
      </c>
      <c r="B347" s="35" t="s">
        <v>137</v>
      </c>
      <c r="C347" s="35">
        <v>87456596</v>
      </c>
      <c r="D347" s="35" t="s">
        <v>136</v>
      </c>
      <c r="E347" s="35" t="s">
        <v>446</v>
      </c>
      <c r="F347" s="35" t="s">
        <v>125</v>
      </c>
      <c r="G347" s="67">
        <v>991</v>
      </c>
      <c r="H347" s="67">
        <v>5</v>
      </c>
      <c r="I347" s="67">
        <v>996</v>
      </c>
      <c r="J347" s="35">
        <v>1</v>
      </c>
      <c r="K347" s="35">
        <v>1</v>
      </c>
      <c r="L347" s="35">
        <v>2</v>
      </c>
      <c r="M347" s="35">
        <v>0.5</v>
      </c>
      <c r="N347" s="35">
        <v>3</v>
      </c>
      <c r="O347" s="35">
        <v>3</v>
      </c>
      <c r="P347" s="35">
        <v>6</v>
      </c>
      <c r="Q347" s="35">
        <v>0.5</v>
      </c>
      <c r="R347" s="35">
        <v>0</v>
      </c>
      <c r="S347" s="35">
        <v>0</v>
      </c>
      <c r="T347" s="35">
        <v>0</v>
      </c>
      <c r="U347" s="35">
        <v>0</v>
      </c>
      <c r="V347" s="35">
        <v>0</v>
      </c>
      <c r="W347" s="35">
        <v>0</v>
      </c>
      <c r="X347" s="35">
        <v>0</v>
      </c>
      <c r="Y347" s="35">
        <v>0</v>
      </c>
      <c r="Z347" s="35">
        <v>0</v>
      </c>
      <c r="AA347" s="35">
        <v>0</v>
      </c>
      <c r="AB347" s="35">
        <v>0</v>
      </c>
      <c r="AC347" s="35">
        <v>0</v>
      </c>
      <c r="AD347" s="35">
        <v>0</v>
      </c>
      <c r="AE347" s="35">
        <v>0</v>
      </c>
      <c r="AF347" s="35">
        <v>0</v>
      </c>
      <c r="AG347" s="35">
        <v>0</v>
      </c>
      <c r="AH347" s="35">
        <v>0</v>
      </c>
      <c r="AI347" s="35">
        <v>0</v>
      </c>
      <c r="AJ347" s="35">
        <v>0</v>
      </c>
      <c r="AK347" s="35">
        <v>0</v>
      </c>
      <c r="AL347" s="35">
        <v>0</v>
      </c>
      <c r="AM347" s="35">
        <v>0</v>
      </c>
      <c r="AN347" s="35">
        <v>0</v>
      </c>
      <c r="AO347" s="35">
        <v>0</v>
      </c>
      <c r="AP347" s="35">
        <v>0</v>
      </c>
      <c r="AQ347" s="35">
        <v>0</v>
      </c>
      <c r="AR347" s="35">
        <v>0</v>
      </c>
      <c r="AS347" s="35">
        <v>0</v>
      </c>
      <c r="AT347" s="35">
        <v>4</v>
      </c>
      <c r="AU347" s="35">
        <v>2</v>
      </c>
      <c r="AV347" s="35">
        <v>122</v>
      </c>
      <c r="AW347" s="35">
        <v>4</v>
      </c>
      <c r="AX347" s="35">
        <v>3</v>
      </c>
      <c r="AY347" s="35">
        <v>77</v>
      </c>
      <c r="AZ347" s="35">
        <v>74</v>
      </c>
      <c r="BA347" s="35" t="s">
        <v>586</v>
      </c>
      <c r="BB347" s="35" t="s">
        <v>459</v>
      </c>
      <c r="BC347" s="67">
        <v>5</v>
      </c>
      <c r="BD347" s="35">
        <v>1.5</v>
      </c>
      <c r="BE347" s="35">
        <v>3.5</v>
      </c>
      <c r="BF347" s="35">
        <v>0</v>
      </c>
      <c r="BG347" s="35">
        <v>0</v>
      </c>
      <c r="BH347" s="35">
        <v>0</v>
      </c>
      <c r="BI347" s="35">
        <v>0</v>
      </c>
      <c r="BJ347" s="35">
        <v>0</v>
      </c>
      <c r="BK347" s="35">
        <v>0</v>
      </c>
      <c r="BL347" s="35">
        <v>0</v>
      </c>
      <c r="BM347" s="35">
        <v>2</v>
      </c>
      <c r="BN347" s="35">
        <v>0</v>
      </c>
      <c r="BO347" s="35">
        <v>4</v>
      </c>
      <c r="BP347" s="35">
        <v>4</v>
      </c>
      <c r="BQ347" s="35">
        <v>0</v>
      </c>
    </row>
    <row r="348" spans="1:69" x14ac:dyDescent="0.25">
      <c r="A348" s="35" t="s">
        <v>293</v>
      </c>
      <c r="B348" s="35" t="s">
        <v>211</v>
      </c>
      <c r="C348" s="35">
        <v>87465605</v>
      </c>
      <c r="D348" s="35" t="s">
        <v>210</v>
      </c>
      <c r="E348" s="35" t="s">
        <v>576</v>
      </c>
      <c r="F348" s="35" t="s">
        <v>188</v>
      </c>
      <c r="G348" s="67">
        <v>500</v>
      </c>
      <c r="H348" s="67">
        <v>-6</v>
      </c>
      <c r="I348" s="67">
        <v>494</v>
      </c>
      <c r="J348" s="35">
        <v>0</v>
      </c>
      <c r="K348" s="35">
        <v>0</v>
      </c>
      <c r="L348" s="35">
        <v>0</v>
      </c>
      <c r="M348" s="35">
        <v>0</v>
      </c>
      <c r="N348" s="35">
        <v>0</v>
      </c>
      <c r="O348" s="35">
        <v>0</v>
      </c>
      <c r="P348" s="35">
        <v>0</v>
      </c>
      <c r="Q348" s="35">
        <v>0</v>
      </c>
      <c r="R348" s="35">
        <v>1</v>
      </c>
      <c r="S348" s="35">
        <v>3</v>
      </c>
      <c r="T348" s="35">
        <v>4</v>
      </c>
      <c r="U348" s="35">
        <v>0.25</v>
      </c>
      <c r="V348" s="35">
        <v>0</v>
      </c>
      <c r="W348" s="35">
        <v>0</v>
      </c>
      <c r="X348" s="35">
        <v>0</v>
      </c>
      <c r="Y348" s="35">
        <v>0</v>
      </c>
      <c r="Z348" s="35">
        <v>0</v>
      </c>
      <c r="AA348" s="35">
        <v>0</v>
      </c>
      <c r="AB348" s="35">
        <v>0</v>
      </c>
      <c r="AC348" s="35">
        <v>0</v>
      </c>
      <c r="AD348" s="35">
        <v>0</v>
      </c>
      <c r="AE348" s="35">
        <v>0</v>
      </c>
      <c r="AF348" s="35">
        <v>0</v>
      </c>
      <c r="AG348" s="35">
        <v>0</v>
      </c>
      <c r="AH348" s="35">
        <v>0</v>
      </c>
      <c r="AI348" s="35">
        <v>0</v>
      </c>
      <c r="AJ348" s="35">
        <v>0</v>
      </c>
      <c r="AK348" s="35">
        <v>0</v>
      </c>
      <c r="AL348" s="35">
        <v>0</v>
      </c>
      <c r="AM348" s="35">
        <v>0</v>
      </c>
      <c r="AN348" s="35">
        <v>0</v>
      </c>
      <c r="AO348" s="35">
        <v>0</v>
      </c>
      <c r="AP348" s="35">
        <v>0</v>
      </c>
      <c r="AQ348" s="35">
        <v>0</v>
      </c>
      <c r="AR348" s="35">
        <v>0</v>
      </c>
      <c r="AS348" s="35">
        <v>0</v>
      </c>
      <c r="AT348" s="35">
        <v>1</v>
      </c>
      <c r="AU348" s="35">
        <v>62</v>
      </c>
      <c r="AV348" s="35">
        <v>361</v>
      </c>
      <c r="AW348" s="35">
        <v>43</v>
      </c>
      <c r="AX348" s="35">
        <v>69</v>
      </c>
      <c r="AY348" s="35">
        <v>232</v>
      </c>
      <c r="AZ348" s="35">
        <v>252</v>
      </c>
      <c r="BA348" s="35" t="s">
        <v>1825</v>
      </c>
      <c r="BB348" s="35" t="s">
        <v>578</v>
      </c>
      <c r="BC348" s="67">
        <v>-6</v>
      </c>
      <c r="BD348" s="35">
        <v>0</v>
      </c>
      <c r="BE348" s="35">
        <v>0</v>
      </c>
      <c r="BF348" s="35">
        <v>-6</v>
      </c>
      <c r="BG348" s="35">
        <v>0</v>
      </c>
      <c r="BH348" s="35">
        <v>0</v>
      </c>
      <c r="BI348" s="35">
        <v>0</v>
      </c>
      <c r="BJ348" s="35">
        <v>0</v>
      </c>
      <c r="BK348" s="35">
        <v>0</v>
      </c>
      <c r="BL348" s="35">
        <v>0</v>
      </c>
      <c r="BM348" s="35">
        <v>1</v>
      </c>
      <c r="BN348" s="35">
        <v>0</v>
      </c>
      <c r="BO348" s="35">
        <v>1</v>
      </c>
      <c r="BP348" s="35">
        <v>3</v>
      </c>
      <c r="BQ348" s="35">
        <v>0</v>
      </c>
    </row>
    <row r="349" spans="1:69" x14ac:dyDescent="0.25">
      <c r="A349" s="35" t="s">
        <v>293</v>
      </c>
      <c r="B349" s="35" t="s">
        <v>1826</v>
      </c>
      <c r="C349" s="35">
        <v>87460478</v>
      </c>
      <c r="D349" s="35" t="s">
        <v>1827</v>
      </c>
      <c r="E349" s="35" t="s">
        <v>1338</v>
      </c>
      <c r="F349" s="35" t="s">
        <v>103</v>
      </c>
      <c r="G349" s="67">
        <v>500</v>
      </c>
      <c r="H349" s="67">
        <v>13.25</v>
      </c>
      <c r="I349" s="67">
        <v>513</v>
      </c>
      <c r="J349" s="35">
        <v>0</v>
      </c>
      <c r="K349" s="35">
        <v>0</v>
      </c>
      <c r="L349" s="35">
        <v>0</v>
      </c>
      <c r="M349" s="35">
        <v>0</v>
      </c>
      <c r="N349" s="35">
        <v>0</v>
      </c>
      <c r="O349" s="35">
        <v>0</v>
      </c>
      <c r="P349" s="35">
        <v>0</v>
      </c>
      <c r="Q349" s="35">
        <v>0</v>
      </c>
      <c r="R349" s="35">
        <v>2</v>
      </c>
      <c r="S349" s="35">
        <v>0</v>
      </c>
      <c r="T349" s="35">
        <v>2</v>
      </c>
      <c r="U349" s="35">
        <v>1</v>
      </c>
      <c r="V349" s="35">
        <v>0</v>
      </c>
      <c r="W349" s="35">
        <v>0</v>
      </c>
      <c r="X349" s="35">
        <v>0</v>
      </c>
      <c r="Y349" s="35">
        <v>0</v>
      </c>
      <c r="Z349" s="35">
        <v>0</v>
      </c>
      <c r="AA349" s="35">
        <v>0</v>
      </c>
      <c r="AB349" s="35">
        <v>0</v>
      </c>
      <c r="AC349" s="35">
        <v>0</v>
      </c>
      <c r="AD349" s="35">
        <v>0</v>
      </c>
      <c r="AE349" s="35">
        <v>0</v>
      </c>
      <c r="AF349" s="35">
        <v>0</v>
      </c>
      <c r="AG349" s="35">
        <v>0</v>
      </c>
      <c r="AH349" s="35">
        <v>0</v>
      </c>
      <c r="AI349" s="35">
        <v>0</v>
      </c>
      <c r="AJ349" s="35">
        <v>0</v>
      </c>
      <c r="AK349" s="35">
        <v>0</v>
      </c>
      <c r="AL349" s="35">
        <v>1</v>
      </c>
      <c r="AM349" s="35">
        <v>1</v>
      </c>
      <c r="AN349" s="35">
        <v>2</v>
      </c>
      <c r="AO349" s="35">
        <v>0.5</v>
      </c>
      <c r="AP349" s="35">
        <v>0</v>
      </c>
      <c r="AQ349" s="35">
        <v>0</v>
      </c>
      <c r="AR349" s="35">
        <v>0</v>
      </c>
      <c r="AS349" s="35">
        <v>0</v>
      </c>
      <c r="AT349" s="35">
        <v>3</v>
      </c>
      <c r="AU349" s="35">
        <v>11</v>
      </c>
      <c r="AV349" s="35">
        <v>81</v>
      </c>
      <c r="AW349" s="35">
        <v>16</v>
      </c>
      <c r="AX349" s="35">
        <v>18</v>
      </c>
      <c r="AY349" s="35">
        <v>232</v>
      </c>
      <c r="AZ349" s="35">
        <v>235</v>
      </c>
      <c r="BA349" s="35" t="s">
        <v>1285</v>
      </c>
      <c r="BB349" s="35" t="s">
        <v>1828</v>
      </c>
      <c r="BC349" s="67">
        <v>13.25</v>
      </c>
      <c r="BD349" s="35">
        <v>0</v>
      </c>
      <c r="BE349" s="35">
        <v>0</v>
      </c>
      <c r="BF349" s="35">
        <v>12</v>
      </c>
      <c r="BG349" s="35">
        <v>0</v>
      </c>
      <c r="BH349" s="35">
        <v>0</v>
      </c>
      <c r="BI349" s="35">
        <v>0</v>
      </c>
      <c r="BJ349" s="35">
        <v>0</v>
      </c>
      <c r="BK349" s="35">
        <v>1.25</v>
      </c>
      <c r="BL349" s="35">
        <v>0</v>
      </c>
      <c r="BM349" s="35">
        <v>3</v>
      </c>
      <c r="BN349" s="35">
        <v>0</v>
      </c>
      <c r="BO349" s="35">
        <v>3</v>
      </c>
      <c r="BP349" s="35">
        <v>1</v>
      </c>
      <c r="BQ349" s="35">
        <v>0</v>
      </c>
    </row>
    <row r="350" spans="1:69" x14ac:dyDescent="0.25">
      <c r="A350" s="35" t="s">
        <v>293</v>
      </c>
      <c r="B350" s="35" t="s">
        <v>1829</v>
      </c>
      <c r="C350" s="35">
        <v>97095886</v>
      </c>
      <c r="D350" s="35" t="s">
        <v>1830</v>
      </c>
      <c r="E350" s="35" t="s">
        <v>1831</v>
      </c>
      <c r="F350" s="35" t="s">
        <v>241</v>
      </c>
      <c r="G350" s="67">
        <v>500</v>
      </c>
      <c r="H350" s="67">
        <v>0</v>
      </c>
      <c r="I350" s="67">
        <v>500</v>
      </c>
      <c r="J350" s="35">
        <v>0</v>
      </c>
      <c r="K350" s="35">
        <v>0</v>
      </c>
      <c r="L350" s="35">
        <v>0</v>
      </c>
      <c r="M350" s="35">
        <v>0</v>
      </c>
      <c r="N350" s="35">
        <v>0</v>
      </c>
      <c r="O350" s="35">
        <v>0</v>
      </c>
      <c r="P350" s="35">
        <v>0</v>
      </c>
      <c r="Q350" s="35">
        <v>0</v>
      </c>
      <c r="R350" s="35">
        <v>0</v>
      </c>
      <c r="S350" s="35">
        <v>0</v>
      </c>
      <c r="T350" s="35">
        <v>0</v>
      </c>
      <c r="U350" s="35">
        <v>0</v>
      </c>
      <c r="V350" s="35">
        <v>0</v>
      </c>
      <c r="W350" s="35">
        <v>0</v>
      </c>
      <c r="X350" s="35">
        <v>0</v>
      </c>
      <c r="Y350" s="35">
        <v>0</v>
      </c>
      <c r="Z350" s="35">
        <v>0</v>
      </c>
      <c r="AA350" s="35">
        <v>0</v>
      </c>
      <c r="AB350" s="35">
        <v>0</v>
      </c>
      <c r="AC350" s="35">
        <v>0</v>
      </c>
      <c r="AD350" s="35">
        <v>0</v>
      </c>
      <c r="AE350" s="35">
        <v>0</v>
      </c>
      <c r="AF350" s="35">
        <v>0</v>
      </c>
      <c r="AG350" s="35">
        <v>0</v>
      </c>
      <c r="AH350" s="35">
        <v>0</v>
      </c>
      <c r="AI350" s="35">
        <v>0</v>
      </c>
      <c r="AJ350" s="35">
        <v>0</v>
      </c>
      <c r="AK350" s="35">
        <v>0</v>
      </c>
      <c r="AL350" s="35">
        <v>0</v>
      </c>
      <c r="AM350" s="35">
        <v>0</v>
      </c>
      <c r="AN350" s="35">
        <v>0</v>
      </c>
      <c r="AO350" s="35">
        <v>0</v>
      </c>
      <c r="AP350" s="35">
        <v>0</v>
      </c>
      <c r="AQ350" s="35">
        <v>0</v>
      </c>
      <c r="AR350" s="35">
        <v>0</v>
      </c>
      <c r="AS350" s="35">
        <v>0</v>
      </c>
      <c r="AT350" s="35">
        <v>0</v>
      </c>
      <c r="AU350" s="35">
        <v>2</v>
      </c>
      <c r="AV350" s="35">
        <v>156</v>
      </c>
      <c r="AW350" s="35">
        <v>2</v>
      </c>
      <c r="AX350" s="35">
        <v>2</v>
      </c>
      <c r="AY350" s="35">
        <v>232</v>
      </c>
      <c r="AZ350" s="35">
        <v>252</v>
      </c>
      <c r="BA350" s="35" t="s">
        <v>1414</v>
      </c>
      <c r="BB350" s="35" t="s">
        <v>1832</v>
      </c>
      <c r="BC350" s="67">
        <v>0</v>
      </c>
      <c r="BD350" s="35">
        <v>0</v>
      </c>
      <c r="BE350" s="35">
        <v>0</v>
      </c>
      <c r="BF350" s="35">
        <v>0</v>
      </c>
      <c r="BG350" s="35">
        <v>0</v>
      </c>
      <c r="BH350" s="35">
        <v>0</v>
      </c>
      <c r="BI350" s="35">
        <v>0</v>
      </c>
      <c r="BJ350" s="35">
        <v>0</v>
      </c>
      <c r="BK350" s="35">
        <v>0</v>
      </c>
      <c r="BL350" s="35">
        <v>0</v>
      </c>
      <c r="BM350" s="35">
        <v>0</v>
      </c>
      <c r="BN350" s="35">
        <v>0</v>
      </c>
      <c r="BO350" s="35">
        <v>0</v>
      </c>
      <c r="BP350" s="35">
        <v>0</v>
      </c>
      <c r="BQ350" s="35">
        <v>0</v>
      </c>
    </row>
    <row r="351" spans="1:69" x14ac:dyDescent="0.25">
      <c r="A351" s="35" t="s">
        <v>293</v>
      </c>
      <c r="B351" s="35" t="s">
        <v>1165</v>
      </c>
      <c r="C351" s="35">
        <v>87428921</v>
      </c>
      <c r="D351" s="35" t="s">
        <v>736</v>
      </c>
      <c r="E351" s="35" t="s">
        <v>1140</v>
      </c>
      <c r="F351" s="35" t="s">
        <v>47</v>
      </c>
      <c r="G351" s="67">
        <v>500</v>
      </c>
      <c r="H351" s="67">
        <v>0</v>
      </c>
      <c r="I351" s="67">
        <v>500</v>
      </c>
      <c r="J351" s="35">
        <v>0</v>
      </c>
      <c r="K351" s="35">
        <v>0</v>
      </c>
      <c r="L351" s="35">
        <v>0</v>
      </c>
      <c r="M351" s="35">
        <v>0</v>
      </c>
      <c r="N351" s="35">
        <v>0</v>
      </c>
      <c r="O351" s="35">
        <v>0</v>
      </c>
      <c r="P351" s="35">
        <v>0</v>
      </c>
      <c r="Q351" s="35">
        <v>0</v>
      </c>
      <c r="R351" s="35">
        <v>0</v>
      </c>
      <c r="S351" s="35">
        <v>0</v>
      </c>
      <c r="T351" s="35">
        <v>0</v>
      </c>
      <c r="U351" s="35">
        <v>0</v>
      </c>
      <c r="V351" s="35">
        <v>0</v>
      </c>
      <c r="W351" s="35">
        <v>0</v>
      </c>
      <c r="X351" s="35">
        <v>0</v>
      </c>
      <c r="Y351" s="35">
        <v>0</v>
      </c>
      <c r="Z351" s="35">
        <v>0</v>
      </c>
      <c r="AA351" s="35">
        <v>0</v>
      </c>
      <c r="AB351" s="35">
        <v>0</v>
      </c>
      <c r="AC351" s="35">
        <v>0</v>
      </c>
      <c r="AD351" s="35">
        <v>0</v>
      </c>
      <c r="AE351" s="35">
        <v>0</v>
      </c>
      <c r="AF351" s="35">
        <v>0</v>
      </c>
      <c r="AG351" s="35">
        <v>0</v>
      </c>
      <c r="AH351" s="35">
        <v>0</v>
      </c>
      <c r="AI351" s="35">
        <v>0</v>
      </c>
      <c r="AJ351" s="35">
        <v>0</v>
      </c>
      <c r="AK351" s="35">
        <v>0</v>
      </c>
      <c r="AL351" s="35">
        <v>0</v>
      </c>
      <c r="AM351" s="35">
        <v>0</v>
      </c>
      <c r="AN351" s="35">
        <v>0</v>
      </c>
      <c r="AO351" s="35">
        <v>0</v>
      </c>
      <c r="AP351" s="35">
        <v>0</v>
      </c>
      <c r="AQ351" s="35">
        <v>0</v>
      </c>
      <c r="AR351" s="35">
        <v>0</v>
      </c>
      <c r="AS351" s="35">
        <v>0</v>
      </c>
      <c r="AT351" s="35">
        <v>0</v>
      </c>
      <c r="AU351" s="35">
        <v>6</v>
      </c>
      <c r="AV351" s="35">
        <v>156</v>
      </c>
      <c r="AW351" s="35">
        <v>9</v>
      </c>
      <c r="AX351" s="35">
        <v>9</v>
      </c>
      <c r="AY351" s="35">
        <v>232</v>
      </c>
      <c r="AZ351" s="35">
        <v>252</v>
      </c>
      <c r="BA351" s="35" t="s">
        <v>1475</v>
      </c>
      <c r="BB351" s="35" t="s">
        <v>1166</v>
      </c>
      <c r="BC351" s="67">
        <v>0</v>
      </c>
      <c r="BD351" s="35">
        <v>0</v>
      </c>
      <c r="BE351" s="35">
        <v>0</v>
      </c>
      <c r="BF351" s="35">
        <v>0</v>
      </c>
      <c r="BG351" s="35">
        <v>0</v>
      </c>
      <c r="BH351" s="35">
        <v>0</v>
      </c>
      <c r="BI351" s="35">
        <v>0</v>
      </c>
      <c r="BJ351" s="35">
        <v>0</v>
      </c>
      <c r="BK351" s="35">
        <v>0</v>
      </c>
      <c r="BL351" s="35">
        <v>0</v>
      </c>
      <c r="BM351" s="35">
        <v>0</v>
      </c>
      <c r="BN351" s="35">
        <v>0</v>
      </c>
      <c r="BO351" s="35">
        <v>0</v>
      </c>
      <c r="BP351" s="35">
        <v>0</v>
      </c>
      <c r="BQ351" s="35">
        <v>0</v>
      </c>
    </row>
    <row r="352" spans="1:69" x14ac:dyDescent="0.25">
      <c r="A352" s="35" t="s">
        <v>293</v>
      </c>
      <c r="B352" s="35" t="s">
        <v>851</v>
      </c>
      <c r="C352" s="35">
        <v>97075944</v>
      </c>
      <c r="D352" s="35" t="s">
        <v>736</v>
      </c>
      <c r="E352" s="35" t="s">
        <v>667</v>
      </c>
      <c r="F352" s="35" t="s">
        <v>47</v>
      </c>
      <c r="G352" s="67">
        <v>500</v>
      </c>
      <c r="H352" s="67">
        <v>0</v>
      </c>
      <c r="I352" s="67">
        <v>500</v>
      </c>
      <c r="J352" s="35">
        <v>0</v>
      </c>
      <c r="K352" s="35">
        <v>0</v>
      </c>
      <c r="L352" s="35">
        <v>0</v>
      </c>
      <c r="M352" s="35">
        <v>0</v>
      </c>
      <c r="N352" s="35">
        <v>0</v>
      </c>
      <c r="O352" s="35">
        <v>0</v>
      </c>
      <c r="P352" s="35">
        <v>0</v>
      </c>
      <c r="Q352" s="35">
        <v>0</v>
      </c>
      <c r="R352" s="35">
        <v>0</v>
      </c>
      <c r="S352" s="35">
        <v>0</v>
      </c>
      <c r="T352" s="35">
        <v>0</v>
      </c>
      <c r="U352" s="35">
        <v>0</v>
      </c>
      <c r="V352" s="35">
        <v>0</v>
      </c>
      <c r="W352" s="35">
        <v>0</v>
      </c>
      <c r="X352" s="35">
        <v>0</v>
      </c>
      <c r="Y352" s="35">
        <v>0</v>
      </c>
      <c r="Z352" s="35">
        <v>0</v>
      </c>
      <c r="AA352" s="35">
        <v>0</v>
      </c>
      <c r="AB352" s="35">
        <v>0</v>
      </c>
      <c r="AC352" s="35">
        <v>0</v>
      </c>
      <c r="AD352" s="35">
        <v>0</v>
      </c>
      <c r="AE352" s="35">
        <v>0</v>
      </c>
      <c r="AF352" s="35">
        <v>0</v>
      </c>
      <c r="AG352" s="35">
        <v>0</v>
      </c>
      <c r="AH352" s="35">
        <v>0</v>
      </c>
      <c r="AI352" s="35">
        <v>0</v>
      </c>
      <c r="AJ352" s="35">
        <v>0</v>
      </c>
      <c r="AK352" s="35">
        <v>0</v>
      </c>
      <c r="AL352" s="35">
        <v>0</v>
      </c>
      <c r="AM352" s="35">
        <v>0</v>
      </c>
      <c r="AN352" s="35">
        <v>0</v>
      </c>
      <c r="AO352" s="35">
        <v>0</v>
      </c>
      <c r="AP352" s="35">
        <v>0</v>
      </c>
      <c r="AQ352" s="35">
        <v>0</v>
      </c>
      <c r="AR352" s="35">
        <v>0</v>
      </c>
      <c r="AS352" s="35">
        <v>0</v>
      </c>
      <c r="AT352" s="35">
        <v>0</v>
      </c>
      <c r="AU352" s="35">
        <v>6</v>
      </c>
      <c r="AV352" s="35">
        <v>156</v>
      </c>
      <c r="AW352" s="35">
        <v>9</v>
      </c>
      <c r="AX352" s="35">
        <v>9</v>
      </c>
      <c r="AY352" s="35">
        <v>232</v>
      </c>
      <c r="AZ352" s="35">
        <v>252</v>
      </c>
      <c r="BA352" s="35" t="s">
        <v>1475</v>
      </c>
      <c r="BB352" s="35" t="s">
        <v>852</v>
      </c>
      <c r="BC352" s="67">
        <v>0</v>
      </c>
      <c r="BD352" s="35">
        <v>0</v>
      </c>
      <c r="BE352" s="35">
        <v>0</v>
      </c>
      <c r="BF352" s="35">
        <v>0</v>
      </c>
      <c r="BG352" s="35">
        <v>0</v>
      </c>
      <c r="BH352" s="35">
        <v>0</v>
      </c>
      <c r="BI352" s="35">
        <v>0</v>
      </c>
      <c r="BJ352" s="35">
        <v>0</v>
      </c>
      <c r="BK352" s="35">
        <v>0</v>
      </c>
      <c r="BL352" s="35">
        <v>0</v>
      </c>
      <c r="BM352" s="35">
        <v>0</v>
      </c>
      <c r="BN352" s="35">
        <v>0</v>
      </c>
      <c r="BO352" s="35">
        <v>0</v>
      </c>
      <c r="BP352" s="35">
        <v>0</v>
      </c>
      <c r="BQ352" s="35">
        <v>0</v>
      </c>
    </row>
    <row r="353" spans="1:69" x14ac:dyDescent="0.25">
      <c r="A353" s="35" t="s">
        <v>293</v>
      </c>
      <c r="B353" s="35" t="s">
        <v>853</v>
      </c>
      <c r="C353" s="35">
        <v>97078631</v>
      </c>
      <c r="D353" s="35" t="s">
        <v>656</v>
      </c>
      <c r="E353" s="35" t="s">
        <v>769</v>
      </c>
      <c r="F353" s="35" t="s">
        <v>221</v>
      </c>
      <c r="G353" s="67">
        <v>1069</v>
      </c>
      <c r="H353" s="67">
        <v>0.5</v>
      </c>
      <c r="I353" s="67">
        <v>1070</v>
      </c>
      <c r="J353" s="35">
        <v>0</v>
      </c>
      <c r="K353" s="35">
        <v>0</v>
      </c>
      <c r="L353" s="35">
        <v>0</v>
      </c>
      <c r="M353" s="35">
        <v>0</v>
      </c>
      <c r="N353" s="35">
        <v>3</v>
      </c>
      <c r="O353" s="35">
        <v>0</v>
      </c>
      <c r="P353" s="35">
        <v>3</v>
      </c>
      <c r="Q353" s="35">
        <v>1</v>
      </c>
      <c r="R353" s="35">
        <v>0</v>
      </c>
      <c r="S353" s="35">
        <v>0</v>
      </c>
      <c r="T353" s="35">
        <v>0</v>
      </c>
      <c r="U353" s="35">
        <v>0</v>
      </c>
      <c r="V353" s="35">
        <v>0</v>
      </c>
      <c r="W353" s="35">
        <v>0</v>
      </c>
      <c r="X353" s="35">
        <v>0</v>
      </c>
      <c r="Y353" s="35">
        <v>0</v>
      </c>
      <c r="Z353" s="35">
        <v>0</v>
      </c>
      <c r="AA353" s="35">
        <v>0</v>
      </c>
      <c r="AB353" s="35">
        <v>0</v>
      </c>
      <c r="AC353" s="35">
        <v>0</v>
      </c>
      <c r="AD353" s="35">
        <v>0</v>
      </c>
      <c r="AE353" s="35">
        <v>0</v>
      </c>
      <c r="AF353" s="35">
        <v>0</v>
      </c>
      <c r="AG353" s="35">
        <v>0</v>
      </c>
      <c r="AH353" s="35">
        <v>0</v>
      </c>
      <c r="AI353" s="35">
        <v>0</v>
      </c>
      <c r="AJ353" s="35">
        <v>0</v>
      </c>
      <c r="AK353" s="35">
        <v>0</v>
      </c>
      <c r="AL353" s="35">
        <v>0</v>
      </c>
      <c r="AM353" s="35">
        <v>0</v>
      </c>
      <c r="AN353" s="35">
        <v>0</v>
      </c>
      <c r="AO353" s="35">
        <v>0</v>
      </c>
      <c r="AP353" s="35">
        <v>0</v>
      </c>
      <c r="AQ353" s="35">
        <v>0</v>
      </c>
      <c r="AR353" s="35">
        <v>0</v>
      </c>
      <c r="AS353" s="35">
        <v>0</v>
      </c>
      <c r="AT353" s="35">
        <v>3</v>
      </c>
      <c r="AU353" s="35">
        <v>4</v>
      </c>
      <c r="AV353" s="35">
        <v>152</v>
      </c>
      <c r="AW353" s="35">
        <v>1</v>
      </c>
      <c r="AX353" s="35">
        <v>1</v>
      </c>
      <c r="AY353" s="35">
        <v>61</v>
      </c>
      <c r="AZ353" s="35">
        <v>63</v>
      </c>
      <c r="BA353" s="35" t="s">
        <v>606</v>
      </c>
      <c r="BB353" s="35" t="s">
        <v>854</v>
      </c>
      <c r="BC353" s="67">
        <v>0.5</v>
      </c>
      <c r="BD353" s="35">
        <v>0</v>
      </c>
      <c r="BE353" s="35">
        <v>0.5</v>
      </c>
      <c r="BF353" s="35">
        <v>0</v>
      </c>
      <c r="BG353" s="35">
        <v>0</v>
      </c>
      <c r="BH353" s="35">
        <v>0</v>
      </c>
      <c r="BI353" s="35">
        <v>0</v>
      </c>
      <c r="BJ353" s="35">
        <v>0</v>
      </c>
      <c r="BK353" s="35">
        <v>0</v>
      </c>
      <c r="BL353" s="35">
        <v>0</v>
      </c>
      <c r="BM353" s="35">
        <v>3</v>
      </c>
      <c r="BN353" s="35">
        <v>0</v>
      </c>
      <c r="BO353" s="35">
        <v>3</v>
      </c>
      <c r="BP353" s="35">
        <v>0</v>
      </c>
      <c r="BQ353" s="35">
        <v>0</v>
      </c>
    </row>
    <row r="354" spans="1:69" x14ac:dyDescent="0.25">
      <c r="A354" s="35" t="s">
        <v>293</v>
      </c>
      <c r="B354" s="35" t="s">
        <v>98</v>
      </c>
      <c r="C354" s="35">
        <v>87462930</v>
      </c>
      <c r="D354" s="35" t="s">
        <v>97</v>
      </c>
      <c r="E354" s="35" t="s">
        <v>567</v>
      </c>
      <c r="F354" s="35" t="s">
        <v>72</v>
      </c>
      <c r="G354" s="67">
        <v>1109</v>
      </c>
      <c r="H354" s="67">
        <v>27.5</v>
      </c>
      <c r="I354" s="67">
        <v>1137</v>
      </c>
      <c r="J354" s="35">
        <v>6</v>
      </c>
      <c r="K354" s="35">
        <v>0</v>
      </c>
      <c r="L354" s="35">
        <v>6</v>
      </c>
      <c r="M354" s="35">
        <v>1</v>
      </c>
      <c r="N354" s="35">
        <v>0</v>
      </c>
      <c r="O354" s="35">
        <v>0</v>
      </c>
      <c r="P354" s="35">
        <v>0</v>
      </c>
      <c r="Q354" s="35">
        <v>0</v>
      </c>
      <c r="R354" s="35">
        <v>0</v>
      </c>
      <c r="S354" s="35">
        <v>0</v>
      </c>
      <c r="T354" s="35">
        <v>0</v>
      </c>
      <c r="U354" s="35">
        <v>0</v>
      </c>
      <c r="V354" s="35">
        <v>0</v>
      </c>
      <c r="W354" s="35">
        <v>0</v>
      </c>
      <c r="X354" s="35">
        <v>0</v>
      </c>
      <c r="Y354" s="35">
        <v>0</v>
      </c>
      <c r="Z354" s="35">
        <v>0</v>
      </c>
      <c r="AA354" s="35">
        <v>0</v>
      </c>
      <c r="AB354" s="35">
        <v>0</v>
      </c>
      <c r="AC354" s="35">
        <v>0</v>
      </c>
      <c r="AD354" s="35">
        <v>0</v>
      </c>
      <c r="AE354" s="35">
        <v>0</v>
      </c>
      <c r="AF354" s="35">
        <v>0</v>
      </c>
      <c r="AG354" s="35">
        <v>0</v>
      </c>
      <c r="AH354" s="35">
        <v>0</v>
      </c>
      <c r="AI354" s="35">
        <v>0</v>
      </c>
      <c r="AJ354" s="35">
        <v>0</v>
      </c>
      <c r="AK354" s="35">
        <v>0</v>
      </c>
      <c r="AL354" s="35">
        <v>4</v>
      </c>
      <c r="AM354" s="35">
        <v>0</v>
      </c>
      <c r="AN354" s="35">
        <v>4</v>
      </c>
      <c r="AO354" s="35">
        <v>1</v>
      </c>
      <c r="AP354" s="35">
        <v>0</v>
      </c>
      <c r="AQ354" s="35">
        <v>0</v>
      </c>
      <c r="AR354" s="35">
        <v>0</v>
      </c>
      <c r="AS354" s="35">
        <v>0</v>
      </c>
      <c r="AT354" s="35">
        <v>10</v>
      </c>
      <c r="AU354" s="35">
        <v>3</v>
      </c>
      <c r="AV354" s="35">
        <v>47</v>
      </c>
      <c r="AW354" s="35">
        <v>9</v>
      </c>
      <c r="AX354" s="35">
        <v>9</v>
      </c>
      <c r="AY354" s="35">
        <v>56</v>
      </c>
      <c r="AZ354" s="35">
        <v>53</v>
      </c>
      <c r="BA354" s="35" t="s">
        <v>427</v>
      </c>
      <c r="BB354" s="35" t="s">
        <v>569</v>
      </c>
      <c r="BC354" s="67">
        <v>27.5</v>
      </c>
      <c r="BD354" s="35">
        <v>10</v>
      </c>
      <c r="BE354" s="35">
        <v>0</v>
      </c>
      <c r="BF354" s="35">
        <v>0</v>
      </c>
      <c r="BG354" s="35">
        <v>0</v>
      </c>
      <c r="BH354" s="35">
        <v>0</v>
      </c>
      <c r="BI354" s="35">
        <v>0</v>
      </c>
      <c r="BJ354" s="35">
        <v>0</v>
      </c>
      <c r="BK354" s="35">
        <v>17.5</v>
      </c>
      <c r="BL354" s="35">
        <v>0</v>
      </c>
      <c r="BM354" s="35">
        <v>10</v>
      </c>
      <c r="BN354" s="35">
        <v>0</v>
      </c>
      <c r="BO354" s="35">
        <v>10</v>
      </c>
      <c r="BP354" s="35">
        <v>0</v>
      </c>
      <c r="BQ354" s="35">
        <v>0</v>
      </c>
    </row>
    <row r="355" spans="1:69" x14ac:dyDescent="0.25">
      <c r="A355" s="35" t="s">
        <v>293</v>
      </c>
      <c r="B355" s="35" t="s">
        <v>1833</v>
      </c>
      <c r="C355" s="35">
        <v>97092944</v>
      </c>
      <c r="D355" s="35" t="s">
        <v>1834</v>
      </c>
      <c r="E355" s="35" t="s">
        <v>1587</v>
      </c>
      <c r="F355" s="35" t="s">
        <v>35</v>
      </c>
      <c r="G355" s="67">
        <v>500</v>
      </c>
      <c r="H355" s="67">
        <v>0</v>
      </c>
      <c r="I355" s="67">
        <v>500</v>
      </c>
      <c r="J355" s="35">
        <v>0</v>
      </c>
      <c r="K355" s="35">
        <v>0</v>
      </c>
      <c r="L355" s="35">
        <v>0</v>
      </c>
      <c r="M355" s="35">
        <v>0</v>
      </c>
      <c r="N355" s="35">
        <v>0</v>
      </c>
      <c r="O355" s="35">
        <v>0</v>
      </c>
      <c r="P355" s="35">
        <v>0</v>
      </c>
      <c r="Q355" s="35">
        <v>0</v>
      </c>
      <c r="R355" s="35">
        <v>0</v>
      </c>
      <c r="S355" s="35">
        <v>0</v>
      </c>
      <c r="T355" s="35">
        <v>0</v>
      </c>
      <c r="U355" s="35">
        <v>0</v>
      </c>
      <c r="V355" s="35">
        <v>0</v>
      </c>
      <c r="W355" s="35">
        <v>0</v>
      </c>
      <c r="X355" s="35">
        <v>0</v>
      </c>
      <c r="Y355" s="35">
        <v>0</v>
      </c>
      <c r="Z355" s="35">
        <v>0</v>
      </c>
      <c r="AA355" s="35">
        <v>0</v>
      </c>
      <c r="AB355" s="35">
        <v>0</v>
      </c>
      <c r="AC355" s="35">
        <v>0</v>
      </c>
      <c r="AD355" s="35">
        <v>0</v>
      </c>
      <c r="AE355" s="35">
        <v>0</v>
      </c>
      <c r="AF355" s="35">
        <v>0</v>
      </c>
      <c r="AG355" s="35">
        <v>0</v>
      </c>
      <c r="AH355" s="35">
        <v>0</v>
      </c>
      <c r="AI355" s="35">
        <v>0</v>
      </c>
      <c r="AJ355" s="35">
        <v>0</v>
      </c>
      <c r="AK355" s="35">
        <v>0</v>
      </c>
      <c r="AL355" s="35">
        <v>0</v>
      </c>
      <c r="AM355" s="35">
        <v>0</v>
      </c>
      <c r="AN355" s="35">
        <v>0</v>
      </c>
      <c r="AO355" s="35">
        <v>0</v>
      </c>
      <c r="AP355" s="35">
        <v>0</v>
      </c>
      <c r="AQ355" s="35">
        <v>0</v>
      </c>
      <c r="AR355" s="35">
        <v>0</v>
      </c>
      <c r="AS355" s="35">
        <v>0</v>
      </c>
      <c r="AT355" s="35">
        <v>0</v>
      </c>
      <c r="AU355" s="35">
        <v>7</v>
      </c>
      <c r="AV355" s="35">
        <v>156</v>
      </c>
      <c r="AW355" s="35">
        <v>11</v>
      </c>
      <c r="AX355" s="35">
        <v>11</v>
      </c>
      <c r="AY355" s="35">
        <v>232</v>
      </c>
      <c r="AZ355" s="35">
        <v>252</v>
      </c>
      <c r="BA355" s="35" t="s">
        <v>1299</v>
      </c>
      <c r="BB355" s="35" t="s">
        <v>1835</v>
      </c>
      <c r="BC355" s="67">
        <v>0</v>
      </c>
      <c r="BD355" s="35">
        <v>0</v>
      </c>
      <c r="BE355" s="35">
        <v>0</v>
      </c>
      <c r="BF355" s="35">
        <v>0</v>
      </c>
      <c r="BG355" s="35">
        <v>0</v>
      </c>
      <c r="BH355" s="35">
        <v>0</v>
      </c>
      <c r="BI355" s="35">
        <v>0</v>
      </c>
      <c r="BJ355" s="35">
        <v>0</v>
      </c>
      <c r="BK355" s="35">
        <v>0</v>
      </c>
      <c r="BL355" s="35">
        <v>0</v>
      </c>
      <c r="BM355" s="35">
        <v>0</v>
      </c>
      <c r="BN355" s="35">
        <v>0</v>
      </c>
      <c r="BO355" s="35">
        <v>0</v>
      </c>
      <c r="BP355" s="35">
        <v>0</v>
      </c>
      <c r="BQ355" s="35">
        <v>0</v>
      </c>
    </row>
    <row r="356" spans="1:69" x14ac:dyDescent="0.25">
      <c r="A356" s="35" t="s">
        <v>293</v>
      </c>
      <c r="B356" s="35" t="s">
        <v>1836</v>
      </c>
      <c r="C356" s="35">
        <v>97058306</v>
      </c>
      <c r="D356" s="35" t="s">
        <v>1837</v>
      </c>
      <c r="E356" s="35" t="s">
        <v>304</v>
      </c>
      <c r="F356" s="35" t="s">
        <v>101</v>
      </c>
      <c r="G356" s="67">
        <v>500</v>
      </c>
      <c r="H356" s="67">
        <v>-4</v>
      </c>
      <c r="I356" s="67">
        <v>496</v>
      </c>
      <c r="J356" s="35">
        <v>0</v>
      </c>
      <c r="K356" s="35">
        <v>2</v>
      </c>
      <c r="L356" s="35">
        <v>2</v>
      </c>
      <c r="M356" s="35">
        <v>0</v>
      </c>
      <c r="N356" s="35">
        <v>0</v>
      </c>
      <c r="O356" s="35">
        <v>0</v>
      </c>
      <c r="P356" s="35">
        <v>0</v>
      </c>
      <c r="Q356" s="35">
        <v>0</v>
      </c>
      <c r="R356" s="35">
        <v>0</v>
      </c>
      <c r="S356" s="35">
        <v>0</v>
      </c>
      <c r="T356" s="35">
        <v>0</v>
      </c>
      <c r="U356" s="35">
        <v>0</v>
      </c>
      <c r="V356" s="35">
        <v>0</v>
      </c>
      <c r="W356" s="35">
        <v>0</v>
      </c>
      <c r="X356" s="35">
        <v>0</v>
      </c>
      <c r="Y356" s="35">
        <v>0</v>
      </c>
      <c r="Z356" s="35">
        <v>0</v>
      </c>
      <c r="AA356" s="35">
        <v>0</v>
      </c>
      <c r="AB356" s="35">
        <v>0</v>
      </c>
      <c r="AC356" s="35">
        <v>0</v>
      </c>
      <c r="AD356" s="35">
        <v>0</v>
      </c>
      <c r="AE356" s="35">
        <v>0</v>
      </c>
      <c r="AF356" s="35">
        <v>0</v>
      </c>
      <c r="AG356" s="35">
        <v>0</v>
      </c>
      <c r="AH356" s="35">
        <v>0</v>
      </c>
      <c r="AI356" s="35">
        <v>0</v>
      </c>
      <c r="AJ356" s="35">
        <v>0</v>
      </c>
      <c r="AK356" s="35">
        <v>0</v>
      </c>
      <c r="AL356" s="35">
        <v>0</v>
      </c>
      <c r="AM356" s="35">
        <v>0</v>
      </c>
      <c r="AN356" s="35">
        <v>0</v>
      </c>
      <c r="AO356" s="35">
        <v>0</v>
      </c>
      <c r="AP356" s="35">
        <v>0</v>
      </c>
      <c r="AQ356" s="35">
        <v>0</v>
      </c>
      <c r="AR356" s="35">
        <v>0</v>
      </c>
      <c r="AS356" s="35">
        <v>0</v>
      </c>
      <c r="AT356" s="35">
        <v>0</v>
      </c>
      <c r="AU356" s="35">
        <v>18</v>
      </c>
      <c r="AV356" s="35">
        <v>345</v>
      </c>
      <c r="AW356" s="35">
        <v>13</v>
      </c>
      <c r="AX356" s="35">
        <v>20</v>
      </c>
      <c r="AY356" s="35">
        <v>232</v>
      </c>
      <c r="AZ356" s="35">
        <v>252</v>
      </c>
      <c r="BA356" s="35" t="s">
        <v>1342</v>
      </c>
      <c r="BB356" s="35" t="s">
        <v>1838</v>
      </c>
      <c r="BC356" s="67">
        <v>-4</v>
      </c>
      <c r="BD356" s="35">
        <v>-4</v>
      </c>
      <c r="BE356" s="35">
        <v>0</v>
      </c>
      <c r="BF356" s="35">
        <v>0</v>
      </c>
      <c r="BG356" s="35">
        <v>0</v>
      </c>
      <c r="BH356" s="35">
        <v>0</v>
      </c>
      <c r="BI356" s="35">
        <v>0</v>
      </c>
      <c r="BJ356" s="35">
        <v>0</v>
      </c>
      <c r="BK356" s="35">
        <v>0</v>
      </c>
      <c r="BL356" s="35">
        <v>0</v>
      </c>
      <c r="BM356" s="35">
        <v>0</v>
      </c>
      <c r="BN356" s="35">
        <v>0</v>
      </c>
      <c r="BO356" s="35">
        <v>0</v>
      </c>
      <c r="BP356" s="35">
        <v>2</v>
      </c>
      <c r="BQ356" s="35">
        <v>0</v>
      </c>
    </row>
    <row r="357" spans="1:69" x14ac:dyDescent="0.25">
      <c r="A357" s="35" t="s">
        <v>293</v>
      </c>
      <c r="B357" s="35" t="s">
        <v>1167</v>
      </c>
      <c r="C357" s="35">
        <v>97084008</v>
      </c>
      <c r="D357" s="35" t="s">
        <v>1168</v>
      </c>
      <c r="E357" s="35" t="s">
        <v>1169</v>
      </c>
      <c r="F357" s="35" t="s">
        <v>103</v>
      </c>
      <c r="G357" s="67">
        <v>595</v>
      </c>
      <c r="H357" s="67">
        <v>23</v>
      </c>
      <c r="I357" s="67">
        <v>618</v>
      </c>
      <c r="J357" s="35">
        <v>0</v>
      </c>
      <c r="K357" s="35">
        <v>0</v>
      </c>
      <c r="L357" s="35">
        <v>0</v>
      </c>
      <c r="M357" s="35">
        <v>0</v>
      </c>
      <c r="N357" s="35">
        <v>3</v>
      </c>
      <c r="O357" s="35">
        <v>0</v>
      </c>
      <c r="P357" s="35">
        <v>3</v>
      </c>
      <c r="Q357" s="35">
        <v>1</v>
      </c>
      <c r="R357" s="35">
        <v>0</v>
      </c>
      <c r="S357" s="35">
        <v>0</v>
      </c>
      <c r="T357" s="35">
        <v>0</v>
      </c>
      <c r="U357" s="35">
        <v>0</v>
      </c>
      <c r="V357" s="35">
        <v>0</v>
      </c>
      <c r="W357" s="35">
        <v>0</v>
      </c>
      <c r="X357" s="35">
        <v>0</v>
      </c>
      <c r="Y357" s="35">
        <v>0</v>
      </c>
      <c r="Z357" s="35">
        <v>0</v>
      </c>
      <c r="AA357" s="35">
        <v>0</v>
      </c>
      <c r="AB357" s="35">
        <v>0</v>
      </c>
      <c r="AC357" s="35">
        <v>0</v>
      </c>
      <c r="AD357" s="35">
        <v>0</v>
      </c>
      <c r="AE357" s="35">
        <v>0</v>
      </c>
      <c r="AF357" s="35">
        <v>0</v>
      </c>
      <c r="AG357" s="35">
        <v>0</v>
      </c>
      <c r="AH357" s="35">
        <v>0</v>
      </c>
      <c r="AI357" s="35">
        <v>0</v>
      </c>
      <c r="AJ357" s="35">
        <v>0</v>
      </c>
      <c r="AK357" s="35">
        <v>0</v>
      </c>
      <c r="AL357" s="35">
        <v>0</v>
      </c>
      <c r="AM357" s="35">
        <v>0</v>
      </c>
      <c r="AN357" s="35">
        <v>0</v>
      </c>
      <c r="AO357" s="35">
        <v>0</v>
      </c>
      <c r="AP357" s="35">
        <v>0</v>
      </c>
      <c r="AQ357" s="35">
        <v>0</v>
      </c>
      <c r="AR357" s="35">
        <v>0</v>
      </c>
      <c r="AS357" s="35">
        <v>0</v>
      </c>
      <c r="AT357" s="35">
        <v>3</v>
      </c>
      <c r="AU357" s="35">
        <v>8</v>
      </c>
      <c r="AV357" s="35">
        <v>56</v>
      </c>
      <c r="AW357" s="35">
        <v>9</v>
      </c>
      <c r="AX357" s="35">
        <v>10</v>
      </c>
      <c r="AY357" s="35">
        <v>190</v>
      </c>
      <c r="AZ357" s="35">
        <v>186</v>
      </c>
      <c r="BA357" s="35" t="s">
        <v>1363</v>
      </c>
      <c r="BB357" s="35" t="s">
        <v>1170</v>
      </c>
      <c r="BC357" s="67">
        <v>23</v>
      </c>
      <c r="BD357" s="35">
        <v>0</v>
      </c>
      <c r="BE357" s="35">
        <v>23</v>
      </c>
      <c r="BF357" s="35">
        <v>0</v>
      </c>
      <c r="BG357" s="35">
        <v>0</v>
      </c>
      <c r="BH357" s="35">
        <v>0</v>
      </c>
      <c r="BI357" s="35">
        <v>0</v>
      </c>
      <c r="BJ357" s="35">
        <v>0</v>
      </c>
      <c r="BK357" s="35">
        <v>0</v>
      </c>
      <c r="BL357" s="35">
        <v>0</v>
      </c>
      <c r="BM357" s="35">
        <v>3</v>
      </c>
      <c r="BN357" s="35">
        <v>1</v>
      </c>
      <c r="BO357" s="35">
        <v>2</v>
      </c>
      <c r="BP357" s="35">
        <v>0</v>
      </c>
      <c r="BQ357" s="35">
        <v>0</v>
      </c>
    </row>
    <row r="358" spans="1:69" x14ac:dyDescent="0.25">
      <c r="A358" s="35" t="s">
        <v>293</v>
      </c>
      <c r="B358" s="35" t="s">
        <v>1839</v>
      </c>
      <c r="C358" s="35">
        <v>97066867</v>
      </c>
      <c r="D358" s="35" t="s">
        <v>1840</v>
      </c>
      <c r="E358" s="35" t="s">
        <v>1841</v>
      </c>
      <c r="F358" s="35" t="s">
        <v>155</v>
      </c>
      <c r="G358" s="67">
        <v>500</v>
      </c>
      <c r="H358" s="67">
        <v>0</v>
      </c>
      <c r="I358" s="67">
        <v>500</v>
      </c>
      <c r="J358" s="35">
        <v>0</v>
      </c>
      <c r="K358" s="35">
        <v>0</v>
      </c>
      <c r="L358" s="35">
        <v>0</v>
      </c>
      <c r="M358" s="35">
        <v>0</v>
      </c>
      <c r="N358" s="35">
        <v>0</v>
      </c>
      <c r="O358" s="35">
        <v>0</v>
      </c>
      <c r="P358" s="35">
        <v>0</v>
      </c>
      <c r="Q358" s="35">
        <v>0</v>
      </c>
      <c r="R358" s="35">
        <v>0</v>
      </c>
      <c r="S358" s="35">
        <v>0</v>
      </c>
      <c r="T358" s="35">
        <v>0</v>
      </c>
      <c r="U358" s="35">
        <v>0</v>
      </c>
      <c r="V358" s="35">
        <v>0</v>
      </c>
      <c r="W358" s="35">
        <v>0</v>
      </c>
      <c r="X358" s="35">
        <v>0</v>
      </c>
      <c r="Y358" s="35">
        <v>0</v>
      </c>
      <c r="Z358" s="35">
        <v>0</v>
      </c>
      <c r="AA358" s="35">
        <v>0</v>
      </c>
      <c r="AB358" s="35">
        <v>0</v>
      </c>
      <c r="AC358" s="35">
        <v>0</v>
      </c>
      <c r="AD358" s="35">
        <v>0</v>
      </c>
      <c r="AE358" s="35">
        <v>0</v>
      </c>
      <c r="AF358" s="35">
        <v>0</v>
      </c>
      <c r="AG358" s="35">
        <v>0</v>
      </c>
      <c r="AH358" s="35">
        <v>0</v>
      </c>
      <c r="AI358" s="35">
        <v>0</v>
      </c>
      <c r="AJ358" s="35">
        <v>0</v>
      </c>
      <c r="AK358" s="35">
        <v>0</v>
      </c>
      <c r="AL358" s="35">
        <v>0</v>
      </c>
      <c r="AM358" s="35">
        <v>0</v>
      </c>
      <c r="AN358" s="35">
        <v>0</v>
      </c>
      <c r="AO358" s="35">
        <v>0</v>
      </c>
      <c r="AP358" s="35">
        <v>0</v>
      </c>
      <c r="AQ358" s="35">
        <v>0</v>
      </c>
      <c r="AR358" s="35">
        <v>0</v>
      </c>
      <c r="AS358" s="35">
        <v>0</v>
      </c>
      <c r="AT358" s="35">
        <v>0</v>
      </c>
      <c r="AU358" s="35">
        <v>16</v>
      </c>
      <c r="AV358" s="35">
        <v>156</v>
      </c>
      <c r="AW358" s="35">
        <v>21</v>
      </c>
      <c r="AX358" s="35">
        <v>25</v>
      </c>
      <c r="AY358" s="35">
        <v>232</v>
      </c>
      <c r="AZ358" s="35">
        <v>252</v>
      </c>
      <c r="BA358" s="35" t="s">
        <v>1039</v>
      </c>
      <c r="BB358" s="35" t="s">
        <v>1842</v>
      </c>
      <c r="BC358" s="67">
        <v>0</v>
      </c>
      <c r="BD358" s="35">
        <v>0</v>
      </c>
      <c r="BE358" s="35">
        <v>0</v>
      </c>
      <c r="BF358" s="35">
        <v>0</v>
      </c>
      <c r="BG358" s="35">
        <v>0</v>
      </c>
      <c r="BH358" s="35">
        <v>0</v>
      </c>
      <c r="BI358" s="35">
        <v>0</v>
      </c>
      <c r="BJ358" s="35">
        <v>0</v>
      </c>
      <c r="BK358" s="35">
        <v>0</v>
      </c>
      <c r="BL358" s="35">
        <v>0</v>
      </c>
      <c r="BM358" s="35">
        <v>0</v>
      </c>
      <c r="BN358" s="35">
        <v>0</v>
      </c>
      <c r="BO358" s="35">
        <v>0</v>
      </c>
      <c r="BP358" s="35">
        <v>0</v>
      </c>
      <c r="BQ358" s="35">
        <v>0</v>
      </c>
    </row>
    <row r="359" spans="1:69" x14ac:dyDescent="0.25">
      <c r="A359" s="35" t="s">
        <v>293</v>
      </c>
      <c r="B359" s="35" t="s">
        <v>187</v>
      </c>
      <c r="C359" s="35">
        <v>20329868</v>
      </c>
      <c r="D359" s="35" t="s">
        <v>186</v>
      </c>
      <c r="E359" s="35" t="s">
        <v>308</v>
      </c>
      <c r="F359" s="35" t="s">
        <v>16</v>
      </c>
      <c r="G359" s="67">
        <v>726</v>
      </c>
      <c r="H359" s="67">
        <v>51.5</v>
      </c>
      <c r="I359" s="67">
        <v>778</v>
      </c>
      <c r="J359" s="35">
        <v>5</v>
      </c>
      <c r="K359" s="35">
        <v>1</v>
      </c>
      <c r="L359" s="35">
        <v>6</v>
      </c>
      <c r="M359" s="35">
        <v>0.83333333333333337</v>
      </c>
      <c r="N359" s="35">
        <v>8</v>
      </c>
      <c r="O359" s="35">
        <v>1</v>
      </c>
      <c r="P359" s="35">
        <v>9</v>
      </c>
      <c r="Q359" s="35">
        <v>0.88888888888888884</v>
      </c>
      <c r="R359" s="35">
        <v>0</v>
      </c>
      <c r="S359" s="35">
        <v>0</v>
      </c>
      <c r="T359" s="35">
        <v>0</v>
      </c>
      <c r="U359" s="35">
        <v>0</v>
      </c>
      <c r="V359" s="35">
        <v>4</v>
      </c>
      <c r="W359" s="35">
        <v>1</v>
      </c>
      <c r="X359" s="35">
        <v>5</v>
      </c>
      <c r="Y359" s="35">
        <v>0.8</v>
      </c>
      <c r="Z359" s="35">
        <v>0</v>
      </c>
      <c r="AA359" s="35">
        <v>0</v>
      </c>
      <c r="AB359" s="35">
        <v>0</v>
      </c>
      <c r="AC359" s="35">
        <v>0</v>
      </c>
      <c r="AD359" s="35">
        <v>0</v>
      </c>
      <c r="AE359" s="35">
        <v>0</v>
      </c>
      <c r="AF359" s="35">
        <v>0</v>
      </c>
      <c r="AG359" s="35">
        <v>0</v>
      </c>
      <c r="AH359" s="35">
        <v>0</v>
      </c>
      <c r="AI359" s="35">
        <v>0</v>
      </c>
      <c r="AJ359" s="35">
        <v>0</v>
      </c>
      <c r="AK359" s="35">
        <v>0</v>
      </c>
      <c r="AL359" s="35">
        <v>0</v>
      </c>
      <c r="AM359" s="35">
        <v>0</v>
      </c>
      <c r="AN359" s="35">
        <v>0</v>
      </c>
      <c r="AO359" s="35">
        <v>0</v>
      </c>
      <c r="AP359" s="35">
        <v>0</v>
      </c>
      <c r="AQ359" s="35">
        <v>0</v>
      </c>
      <c r="AR359" s="35">
        <v>0</v>
      </c>
      <c r="AS359" s="35">
        <v>0</v>
      </c>
      <c r="AT359" s="35">
        <v>17</v>
      </c>
      <c r="AU359" s="35">
        <v>3</v>
      </c>
      <c r="AV359" s="35">
        <v>16</v>
      </c>
      <c r="AW359" s="35">
        <v>4</v>
      </c>
      <c r="AX359" s="35">
        <v>4</v>
      </c>
      <c r="AY359" s="35">
        <v>146</v>
      </c>
      <c r="AZ359" s="35">
        <v>136</v>
      </c>
      <c r="BA359" s="35" t="s">
        <v>333</v>
      </c>
      <c r="BB359" s="35" t="s">
        <v>448</v>
      </c>
      <c r="BC359" s="67">
        <v>51.5</v>
      </c>
      <c r="BD359" s="35">
        <v>8</v>
      </c>
      <c r="BE359" s="35">
        <v>21</v>
      </c>
      <c r="BF359" s="35">
        <v>0</v>
      </c>
      <c r="BG359" s="35">
        <v>22.5</v>
      </c>
      <c r="BH359" s="35">
        <v>0</v>
      </c>
      <c r="BI359" s="35">
        <v>0</v>
      </c>
      <c r="BJ359" s="35">
        <v>0</v>
      </c>
      <c r="BK359" s="35">
        <v>0</v>
      </c>
      <c r="BL359" s="35">
        <v>0</v>
      </c>
      <c r="BM359" s="35">
        <v>7</v>
      </c>
      <c r="BN359" s="35">
        <v>2</v>
      </c>
      <c r="BO359" s="35">
        <v>15</v>
      </c>
      <c r="BP359" s="35">
        <v>2</v>
      </c>
      <c r="BQ359" s="35">
        <v>1</v>
      </c>
    </row>
    <row r="360" spans="1:69" x14ac:dyDescent="0.25">
      <c r="A360" s="35" t="s">
        <v>293</v>
      </c>
      <c r="B360" s="35" t="s">
        <v>213</v>
      </c>
      <c r="C360" s="35">
        <v>87451528</v>
      </c>
      <c r="D360" s="35" t="s">
        <v>212</v>
      </c>
      <c r="E360" s="35" t="s">
        <v>354</v>
      </c>
      <c r="F360" s="35" t="s">
        <v>188</v>
      </c>
      <c r="G360" s="67">
        <v>731</v>
      </c>
      <c r="H360" s="67">
        <v>28.125</v>
      </c>
      <c r="I360" s="67">
        <v>759</v>
      </c>
      <c r="J360" s="35">
        <v>3</v>
      </c>
      <c r="K360" s="35">
        <v>3</v>
      </c>
      <c r="L360" s="35">
        <v>6</v>
      </c>
      <c r="M360" s="35">
        <v>0.5</v>
      </c>
      <c r="N360" s="35">
        <v>0</v>
      </c>
      <c r="O360" s="35">
        <v>0</v>
      </c>
      <c r="P360" s="35">
        <v>0</v>
      </c>
      <c r="Q360" s="35">
        <v>0</v>
      </c>
      <c r="R360" s="35">
        <v>0</v>
      </c>
      <c r="S360" s="35">
        <v>0</v>
      </c>
      <c r="T360" s="35">
        <v>0</v>
      </c>
      <c r="U360" s="35">
        <v>0</v>
      </c>
      <c r="V360" s="35">
        <v>0</v>
      </c>
      <c r="W360" s="35">
        <v>0</v>
      </c>
      <c r="X360" s="35">
        <v>0</v>
      </c>
      <c r="Y360" s="35">
        <v>0</v>
      </c>
      <c r="Z360" s="35">
        <v>0</v>
      </c>
      <c r="AA360" s="35">
        <v>0</v>
      </c>
      <c r="AB360" s="35">
        <v>0</v>
      </c>
      <c r="AC360" s="35">
        <v>0</v>
      </c>
      <c r="AD360" s="35">
        <v>0</v>
      </c>
      <c r="AE360" s="35">
        <v>0</v>
      </c>
      <c r="AF360" s="35">
        <v>0</v>
      </c>
      <c r="AG360" s="35">
        <v>0</v>
      </c>
      <c r="AH360" s="35">
        <v>0</v>
      </c>
      <c r="AI360" s="35">
        <v>0</v>
      </c>
      <c r="AJ360" s="35">
        <v>0</v>
      </c>
      <c r="AK360" s="35">
        <v>0</v>
      </c>
      <c r="AL360" s="35">
        <v>2</v>
      </c>
      <c r="AM360" s="35">
        <v>4</v>
      </c>
      <c r="AN360" s="35">
        <v>6</v>
      </c>
      <c r="AO360" s="35">
        <v>0.33333333333333331</v>
      </c>
      <c r="AP360" s="35">
        <v>0</v>
      </c>
      <c r="AQ360" s="35">
        <v>0</v>
      </c>
      <c r="AR360" s="35">
        <v>0</v>
      </c>
      <c r="AS360" s="35">
        <v>0</v>
      </c>
      <c r="AT360" s="35">
        <v>5</v>
      </c>
      <c r="AU360" s="35">
        <v>13</v>
      </c>
      <c r="AV360" s="35">
        <v>45</v>
      </c>
      <c r="AW360" s="35">
        <v>30</v>
      </c>
      <c r="AX360" s="35">
        <v>29</v>
      </c>
      <c r="AY360" s="35">
        <v>144</v>
      </c>
      <c r="AZ360" s="35">
        <v>141</v>
      </c>
      <c r="BA360" s="35" t="s">
        <v>528</v>
      </c>
      <c r="BB360" s="35" t="s">
        <v>573</v>
      </c>
      <c r="BC360" s="67">
        <v>28.125</v>
      </c>
      <c r="BD360" s="35">
        <v>-2.5</v>
      </c>
      <c r="BE360" s="35">
        <v>0</v>
      </c>
      <c r="BF360" s="35">
        <v>0</v>
      </c>
      <c r="BG360" s="35">
        <v>0</v>
      </c>
      <c r="BH360" s="35">
        <v>0</v>
      </c>
      <c r="BI360" s="35">
        <v>0</v>
      </c>
      <c r="BJ360" s="35">
        <v>0</v>
      </c>
      <c r="BK360" s="35">
        <v>30.625</v>
      </c>
      <c r="BL360" s="35">
        <v>0</v>
      </c>
      <c r="BM360" s="35">
        <v>2</v>
      </c>
      <c r="BN360" s="35">
        <v>2</v>
      </c>
      <c r="BO360" s="35">
        <v>3</v>
      </c>
      <c r="BP360" s="35">
        <v>5</v>
      </c>
      <c r="BQ360" s="35">
        <v>2</v>
      </c>
    </row>
    <row r="361" spans="1:69" x14ac:dyDescent="0.25">
      <c r="A361" s="35" t="s">
        <v>293</v>
      </c>
      <c r="B361" s="35" t="s">
        <v>1172</v>
      </c>
      <c r="C361" s="35">
        <v>87408548</v>
      </c>
      <c r="D361" s="35" t="s">
        <v>1173</v>
      </c>
      <c r="E361" s="35" t="s">
        <v>1174</v>
      </c>
      <c r="F361" s="35" t="s">
        <v>7</v>
      </c>
      <c r="G361" s="67">
        <v>632</v>
      </c>
      <c r="H361" s="67">
        <v>0</v>
      </c>
      <c r="I361" s="67">
        <v>632</v>
      </c>
      <c r="J361" s="35">
        <v>0</v>
      </c>
      <c r="K361" s="35">
        <v>0</v>
      </c>
      <c r="L361" s="35">
        <v>0</v>
      </c>
      <c r="M361" s="35">
        <v>0</v>
      </c>
      <c r="N361" s="35">
        <v>0</v>
      </c>
      <c r="O361" s="35">
        <v>0</v>
      </c>
      <c r="P361" s="35">
        <v>0</v>
      </c>
      <c r="Q361" s="35">
        <v>0</v>
      </c>
      <c r="R361" s="35">
        <v>0</v>
      </c>
      <c r="S361" s="35">
        <v>0</v>
      </c>
      <c r="T361" s="35">
        <v>0</v>
      </c>
      <c r="U361" s="35">
        <v>0</v>
      </c>
      <c r="V361" s="35">
        <v>0</v>
      </c>
      <c r="W361" s="35">
        <v>0</v>
      </c>
      <c r="X361" s="35">
        <v>0</v>
      </c>
      <c r="Y361" s="35">
        <v>0</v>
      </c>
      <c r="Z361" s="35">
        <v>0</v>
      </c>
      <c r="AA361" s="35">
        <v>0</v>
      </c>
      <c r="AB361" s="35">
        <v>0</v>
      </c>
      <c r="AC361" s="35">
        <v>0</v>
      </c>
      <c r="AD361" s="35">
        <v>0</v>
      </c>
      <c r="AE361" s="35">
        <v>0</v>
      </c>
      <c r="AF361" s="35">
        <v>0</v>
      </c>
      <c r="AG361" s="35">
        <v>0</v>
      </c>
      <c r="AH361" s="35">
        <v>0</v>
      </c>
      <c r="AI361" s="35">
        <v>0</v>
      </c>
      <c r="AJ361" s="35">
        <v>0</v>
      </c>
      <c r="AK361" s="35">
        <v>0</v>
      </c>
      <c r="AL361" s="35">
        <v>0</v>
      </c>
      <c r="AM361" s="35">
        <v>0</v>
      </c>
      <c r="AN361" s="35">
        <v>0</v>
      </c>
      <c r="AO361" s="35">
        <v>0</v>
      </c>
      <c r="AP361" s="35">
        <v>0</v>
      </c>
      <c r="AQ361" s="35">
        <v>0</v>
      </c>
      <c r="AR361" s="35">
        <v>0</v>
      </c>
      <c r="AS361" s="35">
        <v>0</v>
      </c>
      <c r="AT361" s="35">
        <v>0</v>
      </c>
      <c r="AU361" s="35">
        <v>7</v>
      </c>
      <c r="AV361" s="35">
        <v>156</v>
      </c>
      <c r="AW361" s="35">
        <v>8</v>
      </c>
      <c r="AX361" s="35">
        <v>8</v>
      </c>
      <c r="AY361" s="35">
        <v>177</v>
      </c>
      <c r="AZ361" s="35">
        <v>183</v>
      </c>
      <c r="BA361" s="35" t="s">
        <v>718</v>
      </c>
      <c r="BB361" s="35" t="s">
        <v>1175</v>
      </c>
      <c r="BC361" s="67">
        <v>0</v>
      </c>
      <c r="BD361" s="35">
        <v>0</v>
      </c>
      <c r="BE361" s="35">
        <v>0</v>
      </c>
      <c r="BF361" s="35">
        <v>0</v>
      </c>
      <c r="BG361" s="35">
        <v>0</v>
      </c>
      <c r="BH361" s="35">
        <v>0</v>
      </c>
      <c r="BI361" s="35">
        <v>0</v>
      </c>
      <c r="BJ361" s="35">
        <v>0</v>
      </c>
      <c r="BK361" s="35">
        <v>0</v>
      </c>
      <c r="BL361" s="35">
        <v>0</v>
      </c>
      <c r="BM361" s="35">
        <v>0</v>
      </c>
      <c r="BN361" s="35">
        <v>0</v>
      </c>
      <c r="BO361" s="35">
        <v>0</v>
      </c>
      <c r="BP361" s="35">
        <v>0</v>
      </c>
      <c r="BQ361" s="35">
        <v>0</v>
      </c>
    </row>
    <row r="362" spans="1:69" x14ac:dyDescent="0.25">
      <c r="A362" s="35" t="s">
        <v>293</v>
      </c>
      <c r="B362" s="35" t="s">
        <v>1843</v>
      </c>
      <c r="C362" s="35">
        <v>55333841</v>
      </c>
      <c r="D362" s="35" t="s">
        <v>1844</v>
      </c>
      <c r="E362" s="35" t="s">
        <v>474</v>
      </c>
      <c r="F362" s="35" t="s">
        <v>47</v>
      </c>
      <c r="G362" s="67">
        <v>602</v>
      </c>
      <c r="H362" s="67">
        <v>-7.875</v>
      </c>
      <c r="I362" s="67">
        <v>594</v>
      </c>
      <c r="J362" s="35">
        <v>0</v>
      </c>
      <c r="K362" s="35">
        <v>8</v>
      </c>
      <c r="L362" s="35">
        <v>8</v>
      </c>
      <c r="M362" s="35">
        <v>0</v>
      </c>
      <c r="N362" s="35">
        <v>0</v>
      </c>
      <c r="O362" s="35">
        <v>6</v>
      </c>
      <c r="P362" s="35">
        <v>6</v>
      </c>
      <c r="Q362" s="35">
        <v>0</v>
      </c>
      <c r="R362" s="35">
        <v>0</v>
      </c>
      <c r="S362" s="35">
        <v>0</v>
      </c>
      <c r="T362" s="35">
        <v>0</v>
      </c>
      <c r="U362" s="35">
        <v>0</v>
      </c>
      <c r="V362" s="35">
        <v>3</v>
      </c>
      <c r="W362" s="35">
        <v>2</v>
      </c>
      <c r="X362" s="35">
        <v>5</v>
      </c>
      <c r="Y362" s="35">
        <v>0.6</v>
      </c>
      <c r="Z362" s="35">
        <v>0</v>
      </c>
      <c r="AA362" s="35">
        <v>0</v>
      </c>
      <c r="AB362" s="35">
        <v>0</v>
      </c>
      <c r="AC362" s="35">
        <v>0</v>
      </c>
      <c r="AD362" s="35">
        <v>0</v>
      </c>
      <c r="AE362" s="35">
        <v>0</v>
      </c>
      <c r="AF362" s="35">
        <v>0</v>
      </c>
      <c r="AG362" s="35">
        <v>0</v>
      </c>
      <c r="AH362" s="35">
        <v>0</v>
      </c>
      <c r="AI362" s="35">
        <v>0</v>
      </c>
      <c r="AJ362" s="35">
        <v>0</v>
      </c>
      <c r="AK362" s="35">
        <v>0</v>
      </c>
      <c r="AL362" s="35">
        <v>0</v>
      </c>
      <c r="AM362" s="35">
        <v>0</v>
      </c>
      <c r="AN362" s="35">
        <v>0</v>
      </c>
      <c r="AO362" s="35">
        <v>0</v>
      </c>
      <c r="AP362" s="35">
        <v>0</v>
      </c>
      <c r="AQ362" s="35">
        <v>0</v>
      </c>
      <c r="AR362" s="35">
        <v>0</v>
      </c>
      <c r="AS362" s="35">
        <v>0</v>
      </c>
      <c r="AT362" s="35">
        <v>3</v>
      </c>
      <c r="AU362" s="35">
        <v>22</v>
      </c>
      <c r="AV362" s="35">
        <v>369</v>
      </c>
      <c r="AW362" s="35">
        <v>5</v>
      </c>
      <c r="AX362" s="35">
        <v>5</v>
      </c>
      <c r="AY362" s="35">
        <v>187</v>
      </c>
      <c r="AZ362" s="35">
        <v>197</v>
      </c>
      <c r="BA362" s="35" t="s">
        <v>1082</v>
      </c>
      <c r="BB362" s="35" t="s">
        <v>1845</v>
      </c>
      <c r="BC362" s="67">
        <v>-7.875</v>
      </c>
      <c r="BD362" s="35">
        <v>-17</v>
      </c>
      <c r="BE362" s="35">
        <v>-4</v>
      </c>
      <c r="BF362" s="35">
        <v>0</v>
      </c>
      <c r="BG362" s="35">
        <v>13.125</v>
      </c>
      <c r="BH362" s="35">
        <v>0</v>
      </c>
      <c r="BI362" s="35">
        <v>0</v>
      </c>
      <c r="BJ362" s="35">
        <v>0</v>
      </c>
      <c r="BK362" s="35">
        <v>0</v>
      </c>
      <c r="BL362" s="35">
        <v>0</v>
      </c>
      <c r="BM362" s="35">
        <v>3</v>
      </c>
      <c r="BN362" s="35">
        <v>1</v>
      </c>
      <c r="BO362" s="35">
        <v>2</v>
      </c>
      <c r="BP362" s="35">
        <v>16</v>
      </c>
      <c r="BQ362" s="35">
        <v>0</v>
      </c>
    </row>
    <row r="363" spans="1:69" x14ac:dyDescent="0.25">
      <c r="A363" s="35" t="s">
        <v>293</v>
      </c>
      <c r="B363" s="35" t="s">
        <v>855</v>
      </c>
      <c r="C363" s="35">
        <v>97066345</v>
      </c>
      <c r="D363" s="35" t="s">
        <v>774</v>
      </c>
      <c r="E363" s="35" t="s">
        <v>775</v>
      </c>
      <c r="F363" s="35" t="s">
        <v>241</v>
      </c>
      <c r="G363" s="67">
        <v>500</v>
      </c>
      <c r="H363" s="67">
        <v>0</v>
      </c>
      <c r="I363" s="67">
        <v>500</v>
      </c>
      <c r="J363" s="35">
        <v>0</v>
      </c>
      <c r="K363" s="35">
        <v>0</v>
      </c>
      <c r="L363" s="35">
        <v>0</v>
      </c>
      <c r="M363" s="35">
        <v>0</v>
      </c>
      <c r="N363" s="35">
        <v>0</v>
      </c>
      <c r="O363" s="35">
        <v>0</v>
      </c>
      <c r="P363" s="35">
        <v>0</v>
      </c>
      <c r="Q363" s="35">
        <v>0</v>
      </c>
      <c r="R363" s="35">
        <v>0</v>
      </c>
      <c r="S363" s="35">
        <v>0</v>
      </c>
      <c r="T363" s="35">
        <v>0</v>
      </c>
      <c r="U363" s="35">
        <v>0</v>
      </c>
      <c r="V363" s="35">
        <v>0</v>
      </c>
      <c r="W363" s="35">
        <v>0</v>
      </c>
      <c r="X363" s="35">
        <v>0</v>
      </c>
      <c r="Y363" s="35">
        <v>0</v>
      </c>
      <c r="Z363" s="35">
        <v>0</v>
      </c>
      <c r="AA363" s="35">
        <v>0</v>
      </c>
      <c r="AB363" s="35">
        <v>0</v>
      </c>
      <c r="AC363" s="35">
        <v>0</v>
      </c>
      <c r="AD363" s="35">
        <v>0</v>
      </c>
      <c r="AE363" s="35">
        <v>0</v>
      </c>
      <c r="AF363" s="35">
        <v>0</v>
      </c>
      <c r="AG363" s="35">
        <v>0</v>
      </c>
      <c r="AH363" s="35">
        <v>0</v>
      </c>
      <c r="AI363" s="35">
        <v>0</v>
      </c>
      <c r="AJ363" s="35">
        <v>0</v>
      </c>
      <c r="AK363" s="35">
        <v>0</v>
      </c>
      <c r="AL363" s="35">
        <v>0</v>
      </c>
      <c r="AM363" s="35">
        <v>0</v>
      </c>
      <c r="AN363" s="35">
        <v>0</v>
      </c>
      <c r="AO363" s="35">
        <v>0</v>
      </c>
      <c r="AP363" s="35">
        <v>0</v>
      </c>
      <c r="AQ363" s="35">
        <v>0</v>
      </c>
      <c r="AR363" s="35">
        <v>0</v>
      </c>
      <c r="AS363" s="35">
        <v>0</v>
      </c>
      <c r="AT363" s="35">
        <v>0</v>
      </c>
      <c r="AU363" s="35">
        <v>2</v>
      </c>
      <c r="AV363" s="35">
        <v>156</v>
      </c>
      <c r="AW363" s="35">
        <v>2</v>
      </c>
      <c r="AX363" s="35">
        <v>2</v>
      </c>
      <c r="AY363" s="35">
        <v>232</v>
      </c>
      <c r="AZ363" s="35">
        <v>252</v>
      </c>
      <c r="BA363" s="35" t="s">
        <v>1414</v>
      </c>
      <c r="BB363" s="35" t="s">
        <v>856</v>
      </c>
      <c r="BC363" s="67">
        <v>0</v>
      </c>
      <c r="BD363" s="35">
        <v>0</v>
      </c>
      <c r="BE363" s="35">
        <v>0</v>
      </c>
      <c r="BF363" s="35">
        <v>0</v>
      </c>
      <c r="BG363" s="35">
        <v>0</v>
      </c>
      <c r="BH363" s="35">
        <v>0</v>
      </c>
      <c r="BI363" s="35">
        <v>0</v>
      </c>
      <c r="BJ363" s="35">
        <v>0</v>
      </c>
      <c r="BK363" s="35">
        <v>0</v>
      </c>
      <c r="BL363" s="35">
        <v>0</v>
      </c>
      <c r="BM363" s="35">
        <v>0</v>
      </c>
      <c r="BN363" s="35">
        <v>0</v>
      </c>
      <c r="BO363" s="35">
        <v>0</v>
      </c>
      <c r="BP363" s="35">
        <v>0</v>
      </c>
      <c r="BQ363" s="35">
        <v>0</v>
      </c>
    </row>
    <row r="364" spans="1:69" x14ac:dyDescent="0.25">
      <c r="A364" s="35" t="s">
        <v>293</v>
      </c>
      <c r="B364" s="35" t="s">
        <v>857</v>
      </c>
      <c r="C364" s="35">
        <v>97079692</v>
      </c>
      <c r="D364" s="35" t="s">
        <v>774</v>
      </c>
      <c r="E364" s="35" t="s">
        <v>374</v>
      </c>
      <c r="F364" s="35" t="s">
        <v>241</v>
      </c>
      <c r="G364" s="67">
        <v>500</v>
      </c>
      <c r="H364" s="67">
        <v>0</v>
      </c>
      <c r="I364" s="67">
        <v>500</v>
      </c>
      <c r="J364" s="35">
        <v>0</v>
      </c>
      <c r="K364" s="35">
        <v>0</v>
      </c>
      <c r="L364" s="35">
        <v>0</v>
      </c>
      <c r="M364" s="35">
        <v>0</v>
      </c>
      <c r="N364" s="35">
        <v>0</v>
      </c>
      <c r="O364" s="35">
        <v>0</v>
      </c>
      <c r="P364" s="35">
        <v>0</v>
      </c>
      <c r="Q364" s="35">
        <v>0</v>
      </c>
      <c r="R364" s="35">
        <v>0</v>
      </c>
      <c r="S364" s="35">
        <v>0</v>
      </c>
      <c r="T364" s="35">
        <v>0</v>
      </c>
      <c r="U364" s="35">
        <v>0</v>
      </c>
      <c r="V364" s="35">
        <v>0</v>
      </c>
      <c r="W364" s="35">
        <v>0</v>
      </c>
      <c r="X364" s="35">
        <v>0</v>
      </c>
      <c r="Y364" s="35">
        <v>0</v>
      </c>
      <c r="Z364" s="35">
        <v>0</v>
      </c>
      <c r="AA364" s="35">
        <v>0</v>
      </c>
      <c r="AB364" s="35">
        <v>0</v>
      </c>
      <c r="AC364" s="35">
        <v>0</v>
      </c>
      <c r="AD364" s="35">
        <v>0</v>
      </c>
      <c r="AE364" s="35">
        <v>0</v>
      </c>
      <c r="AF364" s="35">
        <v>0</v>
      </c>
      <c r="AG364" s="35">
        <v>0</v>
      </c>
      <c r="AH364" s="35">
        <v>0</v>
      </c>
      <c r="AI364" s="35">
        <v>0</v>
      </c>
      <c r="AJ364" s="35">
        <v>0</v>
      </c>
      <c r="AK364" s="35">
        <v>0</v>
      </c>
      <c r="AL364" s="35">
        <v>0</v>
      </c>
      <c r="AM364" s="35">
        <v>0</v>
      </c>
      <c r="AN364" s="35">
        <v>0</v>
      </c>
      <c r="AO364" s="35">
        <v>0</v>
      </c>
      <c r="AP364" s="35">
        <v>0</v>
      </c>
      <c r="AQ364" s="35">
        <v>0</v>
      </c>
      <c r="AR364" s="35">
        <v>0</v>
      </c>
      <c r="AS364" s="35">
        <v>0</v>
      </c>
      <c r="AT364" s="35">
        <v>0</v>
      </c>
      <c r="AU364" s="35">
        <v>2</v>
      </c>
      <c r="AV364" s="35">
        <v>156</v>
      </c>
      <c r="AW364" s="35">
        <v>2</v>
      </c>
      <c r="AX364" s="35">
        <v>2</v>
      </c>
      <c r="AY364" s="35">
        <v>232</v>
      </c>
      <c r="AZ364" s="35">
        <v>252</v>
      </c>
      <c r="BA364" s="35" t="s">
        <v>1414</v>
      </c>
      <c r="BB364" s="35" t="s">
        <v>858</v>
      </c>
      <c r="BC364" s="67">
        <v>0</v>
      </c>
      <c r="BD364" s="35">
        <v>0</v>
      </c>
      <c r="BE364" s="35">
        <v>0</v>
      </c>
      <c r="BF364" s="35">
        <v>0</v>
      </c>
      <c r="BG364" s="35">
        <v>0</v>
      </c>
      <c r="BH364" s="35">
        <v>0</v>
      </c>
      <c r="BI364" s="35">
        <v>0</v>
      </c>
      <c r="BJ364" s="35">
        <v>0</v>
      </c>
      <c r="BK364" s="35">
        <v>0</v>
      </c>
      <c r="BL364" s="35">
        <v>0</v>
      </c>
      <c r="BM364" s="35">
        <v>0</v>
      </c>
      <c r="BN364" s="35">
        <v>0</v>
      </c>
      <c r="BO364" s="35">
        <v>0</v>
      </c>
      <c r="BP364" s="35">
        <v>0</v>
      </c>
      <c r="BQ364" s="35">
        <v>0</v>
      </c>
    </row>
    <row r="365" spans="1:69" x14ac:dyDescent="0.25">
      <c r="A365" s="35" t="s">
        <v>293</v>
      </c>
      <c r="B365" s="35" t="s">
        <v>859</v>
      </c>
      <c r="C365" s="35">
        <v>87429051</v>
      </c>
      <c r="D365" s="35" t="s">
        <v>745</v>
      </c>
      <c r="E365" s="35" t="s">
        <v>620</v>
      </c>
      <c r="F365" s="35" t="s">
        <v>103</v>
      </c>
      <c r="G365" s="67">
        <v>500</v>
      </c>
      <c r="H365" s="67">
        <v>62.375</v>
      </c>
      <c r="I365" s="67">
        <v>562</v>
      </c>
      <c r="J365" s="35">
        <v>0</v>
      </c>
      <c r="K365" s="35">
        <v>0</v>
      </c>
      <c r="L365" s="35">
        <v>0</v>
      </c>
      <c r="M365" s="35">
        <v>0</v>
      </c>
      <c r="N365" s="35">
        <v>0</v>
      </c>
      <c r="O365" s="35">
        <v>0</v>
      </c>
      <c r="P365" s="35">
        <v>0</v>
      </c>
      <c r="Q365" s="35">
        <v>0</v>
      </c>
      <c r="R365" s="35">
        <v>7</v>
      </c>
      <c r="S365" s="35">
        <v>3</v>
      </c>
      <c r="T365" s="35">
        <v>10</v>
      </c>
      <c r="U365" s="35">
        <v>0.7</v>
      </c>
      <c r="V365" s="35">
        <v>0</v>
      </c>
      <c r="W365" s="35">
        <v>0</v>
      </c>
      <c r="X365" s="35">
        <v>0</v>
      </c>
      <c r="Y365" s="35">
        <v>0</v>
      </c>
      <c r="Z365" s="35">
        <v>0</v>
      </c>
      <c r="AA365" s="35">
        <v>0</v>
      </c>
      <c r="AB365" s="35">
        <v>0</v>
      </c>
      <c r="AC365" s="35">
        <v>0</v>
      </c>
      <c r="AD365" s="35">
        <v>0</v>
      </c>
      <c r="AE365" s="35">
        <v>0</v>
      </c>
      <c r="AF365" s="35">
        <v>0</v>
      </c>
      <c r="AG365" s="35">
        <v>0</v>
      </c>
      <c r="AH365" s="35">
        <v>0</v>
      </c>
      <c r="AI365" s="35">
        <v>0</v>
      </c>
      <c r="AJ365" s="35">
        <v>0</v>
      </c>
      <c r="AK365" s="35">
        <v>0</v>
      </c>
      <c r="AL365" s="35">
        <v>1</v>
      </c>
      <c r="AM365" s="35">
        <v>3</v>
      </c>
      <c r="AN365" s="35">
        <v>4</v>
      </c>
      <c r="AO365" s="35">
        <v>0.25</v>
      </c>
      <c r="AP365" s="35">
        <v>7</v>
      </c>
      <c r="AQ365" s="35">
        <v>2</v>
      </c>
      <c r="AR365" s="35">
        <v>9</v>
      </c>
      <c r="AS365" s="35">
        <v>0.77777777777777779</v>
      </c>
      <c r="AT365" s="35">
        <v>15</v>
      </c>
      <c r="AU365" s="35">
        <v>2</v>
      </c>
      <c r="AV365" s="35">
        <v>8</v>
      </c>
      <c r="AW365" s="35">
        <v>16</v>
      </c>
      <c r="AX365" s="35">
        <v>12</v>
      </c>
      <c r="AY365" s="35">
        <v>232</v>
      </c>
      <c r="AZ365" s="35">
        <v>213</v>
      </c>
      <c r="BA365" s="35" t="s">
        <v>434</v>
      </c>
      <c r="BB365" s="35" t="s">
        <v>860</v>
      </c>
      <c r="BC365" s="67">
        <v>62.375</v>
      </c>
      <c r="BD365" s="35">
        <v>0</v>
      </c>
      <c r="BE365" s="35">
        <v>0</v>
      </c>
      <c r="BF365" s="35">
        <v>35</v>
      </c>
      <c r="BG365" s="35">
        <v>0</v>
      </c>
      <c r="BH365" s="35">
        <v>0</v>
      </c>
      <c r="BI365" s="35">
        <v>0</v>
      </c>
      <c r="BJ365" s="35">
        <v>0</v>
      </c>
      <c r="BK365" s="35">
        <v>6.875</v>
      </c>
      <c r="BL365" s="35">
        <v>20.5</v>
      </c>
      <c r="BM365" s="35">
        <v>11</v>
      </c>
      <c r="BN365" s="35">
        <v>8</v>
      </c>
      <c r="BO365" s="35">
        <v>7</v>
      </c>
      <c r="BP365" s="35">
        <v>8</v>
      </c>
      <c r="BQ365" s="35">
        <v>0</v>
      </c>
    </row>
    <row r="366" spans="1:69" x14ac:dyDescent="0.25">
      <c r="A366" s="35" t="s">
        <v>293</v>
      </c>
      <c r="B366" s="35" t="s">
        <v>1846</v>
      </c>
      <c r="C366" s="35">
        <v>87417974</v>
      </c>
      <c r="D366" s="35" t="s">
        <v>1847</v>
      </c>
      <c r="E366" s="35" t="s">
        <v>350</v>
      </c>
      <c r="F366" s="35" t="s">
        <v>101</v>
      </c>
      <c r="G366" s="67">
        <v>500</v>
      </c>
      <c r="H366" s="67">
        <v>-2.5</v>
      </c>
      <c r="I366" s="67">
        <v>498</v>
      </c>
      <c r="J366" s="35">
        <v>0</v>
      </c>
      <c r="K366" s="35">
        <v>0</v>
      </c>
      <c r="L366" s="35">
        <v>0</v>
      </c>
      <c r="M366" s="35">
        <v>0</v>
      </c>
      <c r="N366" s="35">
        <v>0</v>
      </c>
      <c r="O366" s="35">
        <v>0</v>
      </c>
      <c r="P366" s="35">
        <v>0</v>
      </c>
      <c r="Q366" s="35">
        <v>0</v>
      </c>
      <c r="R366" s="35">
        <v>0</v>
      </c>
      <c r="S366" s="35">
        <v>0</v>
      </c>
      <c r="T366" s="35">
        <v>0</v>
      </c>
      <c r="U366" s="35">
        <v>0</v>
      </c>
      <c r="V366" s="35">
        <v>0</v>
      </c>
      <c r="W366" s="35">
        <v>0</v>
      </c>
      <c r="X366" s="35">
        <v>0</v>
      </c>
      <c r="Y366" s="35">
        <v>0</v>
      </c>
      <c r="Z366" s="35">
        <v>0</v>
      </c>
      <c r="AA366" s="35">
        <v>0</v>
      </c>
      <c r="AB366" s="35">
        <v>0</v>
      </c>
      <c r="AC366" s="35">
        <v>0</v>
      </c>
      <c r="AD366" s="35">
        <v>0</v>
      </c>
      <c r="AE366" s="35">
        <v>0</v>
      </c>
      <c r="AF366" s="35">
        <v>0</v>
      </c>
      <c r="AG366" s="35">
        <v>0</v>
      </c>
      <c r="AH366" s="35">
        <v>0</v>
      </c>
      <c r="AI366" s="35">
        <v>0</v>
      </c>
      <c r="AJ366" s="35">
        <v>0</v>
      </c>
      <c r="AK366" s="35">
        <v>0</v>
      </c>
      <c r="AL366" s="35">
        <v>0</v>
      </c>
      <c r="AM366" s="35">
        <v>6</v>
      </c>
      <c r="AN366" s="35">
        <v>6</v>
      </c>
      <c r="AO366" s="35">
        <v>0</v>
      </c>
      <c r="AP366" s="35">
        <v>0</v>
      </c>
      <c r="AQ366" s="35">
        <v>0</v>
      </c>
      <c r="AR366" s="35">
        <v>0</v>
      </c>
      <c r="AS366" s="35">
        <v>0</v>
      </c>
      <c r="AT366" s="35">
        <v>0</v>
      </c>
      <c r="AU366" s="35">
        <v>17</v>
      </c>
      <c r="AV366" s="35">
        <v>339</v>
      </c>
      <c r="AW366" s="35">
        <v>13</v>
      </c>
      <c r="AX366" s="35">
        <v>19</v>
      </c>
      <c r="AY366" s="35">
        <v>232</v>
      </c>
      <c r="AZ366" s="35">
        <v>252</v>
      </c>
      <c r="BA366" s="35" t="s">
        <v>1325</v>
      </c>
      <c r="BB366" s="35" t="s">
        <v>1848</v>
      </c>
      <c r="BC366" s="67">
        <v>-2.5</v>
      </c>
      <c r="BD366" s="35">
        <v>0</v>
      </c>
      <c r="BE366" s="35">
        <v>0</v>
      </c>
      <c r="BF366" s="35">
        <v>0</v>
      </c>
      <c r="BG366" s="35">
        <v>0</v>
      </c>
      <c r="BH366" s="35">
        <v>0</v>
      </c>
      <c r="BI366" s="35">
        <v>0</v>
      </c>
      <c r="BJ366" s="35">
        <v>0</v>
      </c>
      <c r="BK366" s="35">
        <v>-2.5</v>
      </c>
      <c r="BL366" s="35">
        <v>0</v>
      </c>
      <c r="BM366" s="35">
        <v>0</v>
      </c>
      <c r="BN366" s="35">
        <v>0</v>
      </c>
      <c r="BO366" s="35">
        <v>0</v>
      </c>
      <c r="BP366" s="35">
        <v>6</v>
      </c>
      <c r="BQ366" s="35">
        <v>0</v>
      </c>
    </row>
    <row r="367" spans="1:69" x14ac:dyDescent="0.25">
      <c r="A367" s="35" t="s">
        <v>293</v>
      </c>
      <c r="B367" s="35" t="s">
        <v>1176</v>
      </c>
      <c r="C367" s="35">
        <v>55346767</v>
      </c>
      <c r="D367" s="35" t="s">
        <v>1177</v>
      </c>
      <c r="E367" s="35" t="s">
        <v>1178</v>
      </c>
      <c r="F367" s="35" t="s">
        <v>103</v>
      </c>
      <c r="G367" s="67">
        <v>1186</v>
      </c>
      <c r="H367" s="67">
        <v>18.625</v>
      </c>
      <c r="I367" s="67">
        <v>1205</v>
      </c>
      <c r="J367" s="35">
        <v>3</v>
      </c>
      <c r="K367" s="35">
        <v>5</v>
      </c>
      <c r="L367" s="35">
        <v>8</v>
      </c>
      <c r="M367" s="35">
        <v>0.375</v>
      </c>
      <c r="N367" s="35">
        <v>0</v>
      </c>
      <c r="O367" s="35">
        <v>0</v>
      </c>
      <c r="P367" s="35">
        <v>0</v>
      </c>
      <c r="Q367" s="35">
        <v>0</v>
      </c>
      <c r="R367" s="35">
        <v>0</v>
      </c>
      <c r="S367" s="35">
        <v>0</v>
      </c>
      <c r="T367" s="35">
        <v>0</v>
      </c>
      <c r="U367" s="35">
        <v>0</v>
      </c>
      <c r="V367" s="35">
        <v>0</v>
      </c>
      <c r="W367" s="35">
        <v>0</v>
      </c>
      <c r="X367" s="35">
        <v>0</v>
      </c>
      <c r="Y367" s="35">
        <v>0</v>
      </c>
      <c r="Z367" s="35">
        <v>0</v>
      </c>
      <c r="AA367" s="35">
        <v>0</v>
      </c>
      <c r="AB367" s="35">
        <v>0</v>
      </c>
      <c r="AC367" s="35">
        <v>0</v>
      </c>
      <c r="AD367" s="35">
        <v>0</v>
      </c>
      <c r="AE367" s="35">
        <v>0</v>
      </c>
      <c r="AF367" s="35">
        <v>0</v>
      </c>
      <c r="AG367" s="35">
        <v>0</v>
      </c>
      <c r="AH367" s="35">
        <v>0</v>
      </c>
      <c r="AI367" s="35">
        <v>0</v>
      </c>
      <c r="AJ367" s="35">
        <v>0</v>
      </c>
      <c r="AK367" s="35">
        <v>0</v>
      </c>
      <c r="AL367" s="35">
        <v>4</v>
      </c>
      <c r="AM367" s="35">
        <v>0</v>
      </c>
      <c r="AN367" s="35">
        <v>4</v>
      </c>
      <c r="AO367" s="35">
        <v>1</v>
      </c>
      <c r="AP367" s="35">
        <v>2</v>
      </c>
      <c r="AQ367" s="35">
        <v>1</v>
      </c>
      <c r="AR367" s="35">
        <v>3</v>
      </c>
      <c r="AS367" s="35">
        <v>0.66666666666666663</v>
      </c>
      <c r="AT367" s="35">
        <v>9</v>
      </c>
      <c r="AU367" s="35">
        <v>9</v>
      </c>
      <c r="AV367" s="35">
        <v>62</v>
      </c>
      <c r="AW367" s="35">
        <v>3</v>
      </c>
      <c r="AX367" s="35">
        <v>2</v>
      </c>
      <c r="AY367" s="35">
        <v>44</v>
      </c>
      <c r="AZ367" s="35">
        <v>39</v>
      </c>
      <c r="BA367" s="35" t="s">
        <v>1305</v>
      </c>
      <c r="BB367" s="35" t="s">
        <v>1179</v>
      </c>
      <c r="BC367" s="67">
        <v>18.625</v>
      </c>
      <c r="BD367" s="35">
        <v>12</v>
      </c>
      <c r="BE367" s="35">
        <v>0</v>
      </c>
      <c r="BF367" s="35">
        <v>0</v>
      </c>
      <c r="BG367" s="35">
        <v>0</v>
      </c>
      <c r="BH367" s="35">
        <v>0</v>
      </c>
      <c r="BI367" s="35">
        <v>0</v>
      </c>
      <c r="BJ367" s="35">
        <v>0</v>
      </c>
      <c r="BK367" s="35">
        <v>3.125</v>
      </c>
      <c r="BL367" s="35">
        <v>3.5</v>
      </c>
      <c r="BM367" s="35">
        <v>6</v>
      </c>
      <c r="BN367" s="35">
        <v>3</v>
      </c>
      <c r="BO367" s="35">
        <v>6</v>
      </c>
      <c r="BP367" s="35">
        <v>4</v>
      </c>
      <c r="BQ367" s="35">
        <v>2</v>
      </c>
    </row>
    <row r="368" spans="1:69" x14ac:dyDescent="0.25">
      <c r="A368" s="35" t="s">
        <v>293</v>
      </c>
      <c r="B368" s="35" t="s">
        <v>1180</v>
      </c>
      <c r="C368" s="35">
        <v>97087200</v>
      </c>
      <c r="D368" s="35" t="s">
        <v>1181</v>
      </c>
      <c r="E368" s="35" t="s">
        <v>354</v>
      </c>
      <c r="F368" s="35" t="s">
        <v>241</v>
      </c>
      <c r="G368" s="67">
        <v>500</v>
      </c>
      <c r="H368" s="67">
        <v>0</v>
      </c>
      <c r="I368" s="67">
        <v>500</v>
      </c>
      <c r="J368" s="35">
        <v>0</v>
      </c>
      <c r="K368" s="35">
        <v>0</v>
      </c>
      <c r="L368" s="35">
        <v>0</v>
      </c>
      <c r="M368" s="35">
        <v>0</v>
      </c>
      <c r="N368" s="35">
        <v>0</v>
      </c>
      <c r="O368" s="35">
        <v>0</v>
      </c>
      <c r="P368" s="35">
        <v>0</v>
      </c>
      <c r="Q368" s="35">
        <v>0</v>
      </c>
      <c r="R368" s="35">
        <v>0</v>
      </c>
      <c r="S368" s="35">
        <v>0</v>
      </c>
      <c r="T368" s="35">
        <v>0</v>
      </c>
      <c r="U368" s="35">
        <v>0</v>
      </c>
      <c r="V368" s="35">
        <v>0</v>
      </c>
      <c r="W368" s="35">
        <v>0</v>
      </c>
      <c r="X368" s="35">
        <v>0</v>
      </c>
      <c r="Y368" s="35">
        <v>0</v>
      </c>
      <c r="Z368" s="35">
        <v>0</v>
      </c>
      <c r="AA368" s="35">
        <v>0</v>
      </c>
      <c r="AB368" s="35">
        <v>0</v>
      </c>
      <c r="AC368" s="35">
        <v>0</v>
      </c>
      <c r="AD368" s="35">
        <v>0</v>
      </c>
      <c r="AE368" s="35">
        <v>0</v>
      </c>
      <c r="AF368" s="35">
        <v>0</v>
      </c>
      <c r="AG368" s="35">
        <v>0</v>
      </c>
      <c r="AH368" s="35">
        <v>0</v>
      </c>
      <c r="AI368" s="35">
        <v>0</v>
      </c>
      <c r="AJ368" s="35">
        <v>0</v>
      </c>
      <c r="AK368" s="35">
        <v>0</v>
      </c>
      <c r="AL368" s="35">
        <v>0</v>
      </c>
      <c r="AM368" s="35">
        <v>0</v>
      </c>
      <c r="AN368" s="35">
        <v>0</v>
      </c>
      <c r="AO368" s="35">
        <v>0</v>
      </c>
      <c r="AP368" s="35">
        <v>0</v>
      </c>
      <c r="AQ368" s="35">
        <v>0</v>
      </c>
      <c r="AR368" s="35">
        <v>0</v>
      </c>
      <c r="AS368" s="35">
        <v>0</v>
      </c>
      <c r="AT368" s="35">
        <v>0</v>
      </c>
      <c r="AU368" s="35">
        <v>2</v>
      </c>
      <c r="AV368" s="35">
        <v>156</v>
      </c>
      <c r="AW368" s="35">
        <v>2</v>
      </c>
      <c r="AX368" s="35">
        <v>2</v>
      </c>
      <c r="AY368" s="35">
        <v>232</v>
      </c>
      <c r="AZ368" s="35">
        <v>252</v>
      </c>
      <c r="BA368" s="35" t="s">
        <v>1414</v>
      </c>
      <c r="BB368" s="35" t="s">
        <v>1182</v>
      </c>
      <c r="BC368" s="67">
        <v>0</v>
      </c>
      <c r="BD368" s="35">
        <v>0</v>
      </c>
      <c r="BE368" s="35">
        <v>0</v>
      </c>
      <c r="BF368" s="35">
        <v>0</v>
      </c>
      <c r="BG368" s="35">
        <v>0</v>
      </c>
      <c r="BH368" s="35">
        <v>0</v>
      </c>
      <c r="BI368" s="35">
        <v>0</v>
      </c>
      <c r="BJ368" s="35">
        <v>0</v>
      </c>
      <c r="BK368" s="35">
        <v>0</v>
      </c>
      <c r="BL368" s="35">
        <v>0</v>
      </c>
      <c r="BM368" s="35">
        <v>0</v>
      </c>
      <c r="BN368" s="35">
        <v>0</v>
      </c>
      <c r="BO368" s="35">
        <v>0</v>
      </c>
      <c r="BP368" s="35">
        <v>0</v>
      </c>
      <c r="BQ368" s="35">
        <v>0</v>
      </c>
    </row>
    <row r="369" spans="1:69" x14ac:dyDescent="0.25">
      <c r="A369" s="35" t="s">
        <v>293</v>
      </c>
      <c r="B369" s="35" t="s">
        <v>184</v>
      </c>
      <c r="C369" s="35">
        <v>55338761</v>
      </c>
      <c r="D369" s="35" t="s">
        <v>183</v>
      </c>
      <c r="E369" s="35" t="s">
        <v>510</v>
      </c>
      <c r="F369" s="35" t="s">
        <v>176</v>
      </c>
      <c r="G369" s="67">
        <v>500</v>
      </c>
      <c r="H369" s="67">
        <v>0</v>
      </c>
      <c r="I369" s="67">
        <v>500</v>
      </c>
      <c r="J369" s="35">
        <v>0</v>
      </c>
      <c r="K369" s="35">
        <v>0</v>
      </c>
      <c r="L369" s="35">
        <v>0</v>
      </c>
      <c r="M369" s="35">
        <v>0</v>
      </c>
      <c r="N369" s="35">
        <v>0</v>
      </c>
      <c r="O369" s="35">
        <v>0</v>
      </c>
      <c r="P369" s="35">
        <v>0</v>
      </c>
      <c r="Q369" s="35">
        <v>0</v>
      </c>
      <c r="R369" s="35">
        <v>0</v>
      </c>
      <c r="S369" s="35">
        <v>0</v>
      </c>
      <c r="T369" s="35">
        <v>0</v>
      </c>
      <c r="U369" s="35">
        <v>0</v>
      </c>
      <c r="V369" s="35">
        <v>0</v>
      </c>
      <c r="W369" s="35">
        <v>0</v>
      </c>
      <c r="X369" s="35">
        <v>0</v>
      </c>
      <c r="Y369" s="35">
        <v>0</v>
      </c>
      <c r="Z369" s="35">
        <v>0</v>
      </c>
      <c r="AA369" s="35">
        <v>0</v>
      </c>
      <c r="AB369" s="35">
        <v>0</v>
      </c>
      <c r="AC369" s="35">
        <v>0</v>
      </c>
      <c r="AD369" s="35">
        <v>0</v>
      </c>
      <c r="AE369" s="35">
        <v>0</v>
      </c>
      <c r="AF369" s="35">
        <v>0</v>
      </c>
      <c r="AG369" s="35">
        <v>0</v>
      </c>
      <c r="AH369" s="35">
        <v>0</v>
      </c>
      <c r="AI369" s="35">
        <v>0</v>
      </c>
      <c r="AJ369" s="35">
        <v>0</v>
      </c>
      <c r="AK369" s="35">
        <v>0</v>
      </c>
      <c r="AL369" s="35">
        <v>0</v>
      </c>
      <c r="AM369" s="35">
        <v>0</v>
      </c>
      <c r="AN369" s="35">
        <v>0</v>
      </c>
      <c r="AO369" s="35">
        <v>0</v>
      </c>
      <c r="AP369" s="35">
        <v>0</v>
      </c>
      <c r="AQ369" s="35">
        <v>0</v>
      </c>
      <c r="AR369" s="35">
        <v>0</v>
      </c>
      <c r="AS369" s="35">
        <v>0</v>
      </c>
      <c r="AT369" s="35">
        <v>0</v>
      </c>
      <c r="AU369" s="35">
        <v>7</v>
      </c>
      <c r="AV369" s="35">
        <v>156</v>
      </c>
      <c r="AW369" s="35">
        <v>8</v>
      </c>
      <c r="AX369" s="35">
        <v>8</v>
      </c>
      <c r="AY369" s="35">
        <v>232</v>
      </c>
      <c r="AZ369" s="35">
        <v>252</v>
      </c>
      <c r="BA369" s="35" t="s">
        <v>1349</v>
      </c>
      <c r="BB369" s="35" t="s">
        <v>511</v>
      </c>
      <c r="BC369" s="67">
        <v>0</v>
      </c>
      <c r="BD369" s="35">
        <v>0</v>
      </c>
      <c r="BE369" s="35">
        <v>0</v>
      </c>
      <c r="BF369" s="35">
        <v>0</v>
      </c>
      <c r="BG369" s="35">
        <v>0</v>
      </c>
      <c r="BH369" s="35">
        <v>0</v>
      </c>
      <c r="BI369" s="35">
        <v>0</v>
      </c>
      <c r="BJ369" s="35">
        <v>0</v>
      </c>
      <c r="BK369" s="35">
        <v>0</v>
      </c>
      <c r="BL369" s="35">
        <v>0</v>
      </c>
      <c r="BM369" s="35">
        <v>0</v>
      </c>
      <c r="BN369" s="35">
        <v>0</v>
      </c>
      <c r="BO369" s="35">
        <v>0</v>
      </c>
      <c r="BP369" s="35">
        <v>0</v>
      </c>
      <c r="BQ369" s="35">
        <v>0</v>
      </c>
    </row>
    <row r="370" spans="1:69" x14ac:dyDescent="0.25">
      <c r="A370" s="35" t="s">
        <v>293</v>
      </c>
      <c r="B370" s="35" t="s">
        <v>185</v>
      </c>
      <c r="C370" s="35">
        <v>3552018</v>
      </c>
      <c r="D370" s="35" t="s">
        <v>183</v>
      </c>
      <c r="E370" s="35" t="s">
        <v>372</v>
      </c>
      <c r="F370" s="35" t="s">
        <v>176</v>
      </c>
      <c r="G370" s="67">
        <v>1083</v>
      </c>
      <c r="H370" s="67">
        <v>10.5</v>
      </c>
      <c r="I370" s="67">
        <v>1094</v>
      </c>
      <c r="J370" s="35">
        <v>0</v>
      </c>
      <c r="K370" s="35">
        <v>0</v>
      </c>
      <c r="L370" s="35">
        <v>0</v>
      </c>
      <c r="M370" s="35">
        <v>0</v>
      </c>
      <c r="N370" s="35">
        <v>8</v>
      </c>
      <c r="O370" s="35">
        <v>4</v>
      </c>
      <c r="P370" s="35">
        <v>12</v>
      </c>
      <c r="Q370" s="35">
        <v>0.66666666666666663</v>
      </c>
      <c r="R370" s="35">
        <v>0</v>
      </c>
      <c r="S370" s="35">
        <v>0</v>
      </c>
      <c r="T370" s="35">
        <v>0</v>
      </c>
      <c r="U370" s="35">
        <v>0</v>
      </c>
      <c r="V370" s="35">
        <v>0</v>
      </c>
      <c r="W370" s="35">
        <v>0</v>
      </c>
      <c r="X370" s="35">
        <v>0</v>
      </c>
      <c r="Y370" s="35">
        <v>0</v>
      </c>
      <c r="Z370" s="35">
        <v>0</v>
      </c>
      <c r="AA370" s="35">
        <v>0</v>
      </c>
      <c r="AB370" s="35">
        <v>0</v>
      </c>
      <c r="AC370" s="35">
        <v>0</v>
      </c>
      <c r="AD370" s="35">
        <v>0</v>
      </c>
      <c r="AE370" s="35">
        <v>0</v>
      </c>
      <c r="AF370" s="35">
        <v>0</v>
      </c>
      <c r="AG370" s="35">
        <v>0</v>
      </c>
      <c r="AH370" s="35">
        <v>0</v>
      </c>
      <c r="AI370" s="35">
        <v>0</v>
      </c>
      <c r="AJ370" s="35">
        <v>0</v>
      </c>
      <c r="AK370" s="35">
        <v>0</v>
      </c>
      <c r="AL370" s="35">
        <v>0</v>
      </c>
      <c r="AM370" s="35">
        <v>0</v>
      </c>
      <c r="AN370" s="35">
        <v>0</v>
      </c>
      <c r="AO370" s="35">
        <v>0</v>
      </c>
      <c r="AP370" s="35">
        <v>0</v>
      </c>
      <c r="AQ370" s="35">
        <v>0</v>
      </c>
      <c r="AR370" s="35">
        <v>0</v>
      </c>
      <c r="AS370" s="35">
        <v>0</v>
      </c>
      <c r="AT370" s="35">
        <v>8</v>
      </c>
      <c r="AU370" s="35">
        <v>4</v>
      </c>
      <c r="AV370" s="35">
        <v>92</v>
      </c>
      <c r="AW370" s="35">
        <v>1</v>
      </c>
      <c r="AX370" s="35">
        <v>1</v>
      </c>
      <c r="AY370" s="35">
        <v>60</v>
      </c>
      <c r="AZ370" s="35">
        <v>59</v>
      </c>
      <c r="BA370" s="35" t="s">
        <v>1328</v>
      </c>
      <c r="BB370" s="35" t="s">
        <v>513</v>
      </c>
      <c r="BC370" s="67">
        <v>10.5</v>
      </c>
      <c r="BD370" s="35">
        <v>0</v>
      </c>
      <c r="BE370" s="35">
        <v>10.5</v>
      </c>
      <c r="BF370" s="35">
        <v>0</v>
      </c>
      <c r="BG370" s="35">
        <v>0</v>
      </c>
      <c r="BH370" s="35">
        <v>0</v>
      </c>
      <c r="BI370" s="35">
        <v>0</v>
      </c>
      <c r="BJ370" s="35">
        <v>0</v>
      </c>
      <c r="BK370" s="35">
        <v>0</v>
      </c>
      <c r="BL370" s="35">
        <v>0</v>
      </c>
      <c r="BM370" s="35">
        <v>5</v>
      </c>
      <c r="BN370" s="35">
        <v>2</v>
      </c>
      <c r="BO370" s="35">
        <v>6</v>
      </c>
      <c r="BP370" s="35">
        <v>2</v>
      </c>
      <c r="BQ370" s="35">
        <v>2</v>
      </c>
    </row>
    <row r="371" spans="1:69" x14ac:dyDescent="0.25">
      <c r="A371" s="35" t="s">
        <v>293</v>
      </c>
      <c r="B371" s="35" t="s">
        <v>1849</v>
      </c>
      <c r="C371" s="35">
        <v>97066355</v>
      </c>
      <c r="D371" s="35" t="s">
        <v>1850</v>
      </c>
      <c r="E371" s="35" t="s">
        <v>1851</v>
      </c>
      <c r="F371" s="35" t="s">
        <v>241</v>
      </c>
      <c r="G371" s="67">
        <v>500</v>
      </c>
      <c r="H371" s="67">
        <v>0</v>
      </c>
      <c r="I371" s="67">
        <v>500</v>
      </c>
      <c r="J371" s="35">
        <v>0</v>
      </c>
      <c r="K371" s="35">
        <v>0</v>
      </c>
      <c r="L371" s="35">
        <v>0</v>
      </c>
      <c r="M371" s="35">
        <v>0</v>
      </c>
      <c r="N371" s="35">
        <v>0</v>
      </c>
      <c r="O371" s="35">
        <v>0</v>
      </c>
      <c r="P371" s="35">
        <v>0</v>
      </c>
      <c r="Q371" s="35">
        <v>0</v>
      </c>
      <c r="R371" s="35">
        <v>0</v>
      </c>
      <c r="S371" s="35">
        <v>0</v>
      </c>
      <c r="T371" s="35">
        <v>0</v>
      </c>
      <c r="U371" s="35">
        <v>0</v>
      </c>
      <c r="V371" s="35">
        <v>0</v>
      </c>
      <c r="W371" s="35">
        <v>0</v>
      </c>
      <c r="X371" s="35">
        <v>0</v>
      </c>
      <c r="Y371" s="35">
        <v>0</v>
      </c>
      <c r="Z371" s="35">
        <v>0</v>
      </c>
      <c r="AA371" s="35">
        <v>0</v>
      </c>
      <c r="AB371" s="35">
        <v>0</v>
      </c>
      <c r="AC371" s="35">
        <v>0</v>
      </c>
      <c r="AD371" s="35">
        <v>0</v>
      </c>
      <c r="AE371" s="35">
        <v>0</v>
      </c>
      <c r="AF371" s="35">
        <v>0</v>
      </c>
      <c r="AG371" s="35">
        <v>0</v>
      </c>
      <c r="AH371" s="35">
        <v>0</v>
      </c>
      <c r="AI371" s="35">
        <v>0</v>
      </c>
      <c r="AJ371" s="35">
        <v>0</v>
      </c>
      <c r="AK371" s="35">
        <v>0</v>
      </c>
      <c r="AL371" s="35">
        <v>0</v>
      </c>
      <c r="AM371" s="35">
        <v>0</v>
      </c>
      <c r="AN371" s="35">
        <v>0</v>
      </c>
      <c r="AO371" s="35">
        <v>0</v>
      </c>
      <c r="AP371" s="35">
        <v>0</v>
      </c>
      <c r="AQ371" s="35">
        <v>0</v>
      </c>
      <c r="AR371" s="35">
        <v>0</v>
      </c>
      <c r="AS371" s="35">
        <v>0</v>
      </c>
      <c r="AT371" s="35">
        <v>0</v>
      </c>
      <c r="AU371" s="35">
        <v>2</v>
      </c>
      <c r="AV371" s="35">
        <v>156</v>
      </c>
      <c r="AW371" s="35">
        <v>2</v>
      </c>
      <c r="AX371" s="35">
        <v>2</v>
      </c>
      <c r="AY371" s="35">
        <v>232</v>
      </c>
      <c r="AZ371" s="35">
        <v>252</v>
      </c>
      <c r="BA371" s="35" t="s">
        <v>1414</v>
      </c>
      <c r="BB371" s="35" t="s">
        <v>1852</v>
      </c>
      <c r="BC371" s="67">
        <v>0</v>
      </c>
      <c r="BD371" s="35">
        <v>0</v>
      </c>
      <c r="BE371" s="35">
        <v>0</v>
      </c>
      <c r="BF371" s="35">
        <v>0</v>
      </c>
      <c r="BG371" s="35">
        <v>0</v>
      </c>
      <c r="BH371" s="35">
        <v>0</v>
      </c>
      <c r="BI371" s="35">
        <v>0</v>
      </c>
      <c r="BJ371" s="35">
        <v>0</v>
      </c>
      <c r="BK371" s="35">
        <v>0</v>
      </c>
      <c r="BL371" s="35">
        <v>0</v>
      </c>
      <c r="BM371" s="35">
        <v>0</v>
      </c>
      <c r="BN371" s="35">
        <v>0</v>
      </c>
      <c r="BO371" s="35">
        <v>0</v>
      </c>
      <c r="BP371" s="35">
        <v>0</v>
      </c>
      <c r="BQ371" s="35">
        <v>0</v>
      </c>
    </row>
    <row r="372" spans="1:69" x14ac:dyDescent="0.25">
      <c r="A372" s="35" t="s">
        <v>293</v>
      </c>
      <c r="B372" s="35" t="s">
        <v>1183</v>
      </c>
      <c r="C372" s="35">
        <v>97089131</v>
      </c>
      <c r="D372" s="35" t="s">
        <v>1184</v>
      </c>
      <c r="E372" s="35" t="s">
        <v>1185</v>
      </c>
      <c r="F372" s="35" t="s">
        <v>72</v>
      </c>
      <c r="G372" s="67">
        <v>527</v>
      </c>
      <c r="H372" s="67">
        <v>7</v>
      </c>
      <c r="I372" s="67">
        <v>534</v>
      </c>
      <c r="J372" s="35">
        <v>0</v>
      </c>
      <c r="K372" s="35">
        <v>2</v>
      </c>
      <c r="L372" s="35">
        <v>2</v>
      </c>
      <c r="M372" s="35">
        <v>0</v>
      </c>
      <c r="N372" s="35">
        <v>0</v>
      </c>
      <c r="O372" s="35">
        <v>0</v>
      </c>
      <c r="P372" s="35">
        <v>0</v>
      </c>
      <c r="Q372" s="35">
        <v>0</v>
      </c>
      <c r="R372" s="35">
        <v>0</v>
      </c>
      <c r="S372" s="35">
        <v>0</v>
      </c>
      <c r="T372" s="35">
        <v>0</v>
      </c>
      <c r="U372" s="35">
        <v>0</v>
      </c>
      <c r="V372" s="35">
        <v>2</v>
      </c>
      <c r="W372" s="35">
        <v>3</v>
      </c>
      <c r="X372" s="35">
        <v>5</v>
      </c>
      <c r="Y372" s="35">
        <v>0.4</v>
      </c>
      <c r="Z372" s="35">
        <v>0</v>
      </c>
      <c r="AA372" s="35">
        <v>0</v>
      </c>
      <c r="AB372" s="35">
        <v>0</v>
      </c>
      <c r="AC372" s="35">
        <v>0</v>
      </c>
      <c r="AD372" s="35">
        <v>0</v>
      </c>
      <c r="AE372" s="35">
        <v>0</v>
      </c>
      <c r="AF372" s="35">
        <v>0</v>
      </c>
      <c r="AG372" s="35">
        <v>0</v>
      </c>
      <c r="AH372" s="35">
        <v>0</v>
      </c>
      <c r="AI372" s="35">
        <v>0</v>
      </c>
      <c r="AJ372" s="35">
        <v>0</v>
      </c>
      <c r="AK372" s="35">
        <v>0</v>
      </c>
      <c r="AL372" s="35">
        <v>0</v>
      </c>
      <c r="AM372" s="35">
        <v>0</v>
      </c>
      <c r="AN372" s="35">
        <v>0</v>
      </c>
      <c r="AO372" s="35">
        <v>0</v>
      </c>
      <c r="AP372" s="35">
        <v>0</v>
      </c>
      <c r="AQ372" s="35">
        <v>0</v>
      </c>
      <c r="AR372" s="35">
        <v>0</v>
      </c>
      <c r="AS372" s="35">
        <v>0</v>
      </c>
      <c r="AT372" s="35">
        <v>2</v>
      </c>
      <c r="AU372" s="35">
        <v>6</v>
      </c>
      <c r="AV372" s="35">
        <v>109</v>
      </c>
      <c r="AW372" s="35">
        <v>17</v>
      </c>
      <c r="AX372" s="35">
        <v>17</v>
      </c>
      <c r="AY372" s="35">
        <v>215</v>
      </c>
      <c r="AZ372" s="35">
        <v>222</v>
      </c>
      <c r="BA372" s="35" t="s">
        <v>1294</v>
      </c>
      <c r="BB372" s="35" t="s">
        <v>1186</v>
      </c>
      <c r="BC372" s="67">
        <v>7</v>
      </c>
      <c r="BD372" s="35">
        <v>-8</v>
      </c>
      <c r="BE372" s="35">
        <v>0</v>
      </c>
      <c r="BF372" s="35">
        <v>0</v>
      </c>
      <c r="BG372" s="35">
        <v>15</v>
      </c>
      <c r="BH372" s="35">
        <v>0</v>
      </c>
      <c r="BI372" s="35">
        <v>0</v>
      </c>
      <c r="BJ372" s="35">
        <v>0</v>
      </c>
      <c r="BK372" s="35">
        <v>0</v>
      </c>
      <c r="BL372" s="35">
        <v>0</v>
      </c>
      <c r="BM372" s="35">
        <v>2</v>
      </c>
      <c r="BN372" s="35">
        <v>2</v>
      </c>
      <c r="BO372" s="35">
        <v>0</v>
      </c>
      <c r="BP372" s="35">
        <v>3</v>
      </c>
      <c r="BQ372" s="35">
        <v>2</v>
      </c>
    </row>
    <row r="373" spans="1:69" x14ac:dyDescent="0.25">
      <c r="A373" s="35" t="s">
        <v>293</v>
      </c>
      <c r="B373" s="35" t="s">
        <v>1187</v>
      </c>
      <c r="C373" s="35">
        <v>97083409</v>
      </c>
      <c r="D373" s="35" t="s">
        <v>1188</v>
      </c>
      <c r="E373" s="35" t="s">
        <v>1189</v>
      </c>
      <c r="F373" s="35" t="s">
        <v>155</v>
      </c>
      <c r="G373" s="67">
        <v>500</v>
      </c>
      <c r="H373" s="67">
        <v>0</v>
      </c>
      <c r="I373" s="67">
        <v>500</v>
      </c>
      <c r="J373" s="35">
        <v>0</v>
      </c>
      <c r="K373" s="35">
        <v>0</v>
      </c>
      <c r="L373" s="35">
        <v>0</v>
      </c>
      <c r="M373" s="35">
        <v>0</v>
      </c>
      <c r="N373" s="35">
        <v>0</v>
      </c>
      <c r="O373" s="35">
        <v>0</v>
      </c>
      <c r="P373" s="35">
        <v>0</v>
      </c>
      <c r="Q373" s="35">
        <v>0</v>
      </c>
      <c r="R373" s="35">
        <v>0</v>
      </c>
      <c r="S373" s="35">
        <v>0</v>
      </c>
      <c r="T373" s="35">
        <v>0</v>
      </c>
      <c r="U373" s="35">
        <v>0</v>
      </c>
      <c r="V373" s="35">
        <v>0</v>
      </c>
      <c r="W373" s="35">
        <v>0</v>
      </c>
      <c r="X373" s="35">
        <v>0</v>
      </c>
      <c r="Y373" s="35">
        <v>0</v>
      </c>
      <c r="Z373" s="35">
        <v>0</v>
      </c>
      <c r="AA373" s="35">
        <v>0</v>
      </c>
      <c r="AB373" s="35">
        <v>0</v>
      </c>
      <c r="AC373" s="35">
        <v>0</v>
      </c>
      <c r="AD373" s="35">
        <v>0</v>
      </c>
      <c r="AE373" s="35">
        <v>0</v>
      </c>
      <c r="AF373" s="35">
        <v>0</v>
      </c>
      <c r="AG373" s="35">
        <v>0</v>
      </c>
      <c r="AH373" s="35">
        <v>0</v>
      </c>
      <c r="AI373" s="35">
        <v>0</v>
      </c>
      <c r="AJ373" s="35">
        <v>0</v>
      </c>
      <c r="AK373" s="35">
        <v>0</v>
      </c>
      <c r="AL373" s="35">
        <v>0</v>
      </c>
      <c r="AM373" s="35">
        <v>0</v>
      </c>
      <c r="AN373" s="35">
        <v>0</v>
      </c>
      <c r="AO373" s="35">
        <v>0</v>
      </c>
      <c r="AP373" s="35">
        <v>0</v>
      </c>
      <c r="AQ373" s="35">
        <v>0</v>
      </c>
      <c r="AR373" s="35">
        <v>0</v>
      </c>
      <c r="AS373" s="35">
        <v>0</v>
      </c>
      <c r="AT373" s="35">
        <v>0</v>
      </c>
      <c r="AU373" s="35">
        <v>16</v>
      </c>
      <c r="AV373" s="35">
        <v>156</v>
      </c>
      <c r="AW373" s="35">
        <v>21</v>
      </c>
      <c r="AX373" s="35">
        <v>25</v>
      </c>
      <c r="AY373" s="35">
        <v>232</v>
      </c>
      <c r="AZ373" s="35">
        <v>252</v>
      </c>
      <c r="BA373" s="35" t="s">
        <v>1039</v>
      </c>
      <c r="BB373" s="35" t="s">
        <v>1190</v>
      </c>
      <c r="BC373" s="67">
        <v>0</v>
      </c>
      <c r="BD373" s="35">
        <v>0</v>
      </c>
      <c r="BE373" s="35">
        <v>0</v>
      </c>
      <c r="BF373" s="35">
        <v>0</v>
      </c>
      <c r="BG373" s="35">
        <v>0</v>
      </c>
      <c r="BH373" s="35">
        <v>0</v>
      </c>
      <c r="BI373" s="35">
        <v>0</v>
      </c>
      <c r="BJ373" s="35">
        <v>0</v>
      </c>
      <c r="BK373" s="35">
        <v>0</v>
      </c>
      <c r="BL373" s="35">
        <v>0</v>
      </c>
      <c r="BM373" s="35">
        <v>0</v>
      </c>
      <c r="BN373" s="35">
        <v>0</v>
      </c>
      <c r="BO373" s="35">
        <v>0</v>
      </c>
      <c r="BP373" s="35">
        <v>0</v>
      </c>
      <c r="BQ373" s="35">
        <v>0</v>
      </c>
    </row>
    <row r="374" spans="1:69" x14ac:dyDescent="0.25">
      <c r="A374" s="35" t="s">
        <v>293</v>
      </c>
      <c r="B374" s="35" t="s">
        <v>861</v>
      </c>
      <c r="C374" s="35">
        <v>97073674</v>
      </c>
      <c r="D374" s="35" t="s">
        <v>770</v>
      </c>
      <c r="E374" s="35" t="s">
        <v>771</v>
      </c>
      <c r="F374" s="35" t="s">
        <v>234</v>
      </c>
      <c r="G374" s="67">
        <v>783</v>
      </c>
      <c r="H374" s="67">
        <v>-19.5</v>
      </c>
      <c r="I374" s="67">
        <v>764</v>
      </c>
      <c r="J374" s="35">
        <v>0</v>
      </c>
      <c r="K374" s="35">
        <v>0</v>
      </c>
      <c r="L374" s="35">
        <v>0</v>
      </c>
      <c r="M374" s="35">
        <v>0</v>
      </c>
      <c r="N374" s="35">
        <v>9</v>
      </c>
      <c r="O374" s="35">
        <v>3</v>
      </c>
      <c r="P374" s="35">
        <v>12</v>
      </c>
      <c r="Q374" s="35">
        <v>0.75</v>
      </c>
      <c r="R374" s="35">
        <v>0</v>
      </c>
      <c r="S374" s="35">
        <v>0</v>
      </c>
      <c r="T374" s="35">
        <v>0</v>
      </c>
      <c r="U374" s="35">
        <v>0</v>
      </c>
      <c r="V374" s="35">
        <v>2</v>
      </c>
      <c r="W374" s="35">
        <v>2</v>
      </c>
      <c r="X374" s="35">
        <v>4</v>
      </c>
      <c r="Y374" s="35">
        <v>0.5</v>
      </c>
      <c r="Z374" s="35">
        <v>0</v>
      </c>
      <c r="AA374" s="35">
        <v>0</v>
      </c>
      <c r="AB374" s="35">
        <v>0</v>
      </c>
      <c r="AC374" s="35">
        <v>0</v>
      </c>
      <c r="AD374" s="35">
        <v>0</v>
      </c>
      <c r="AE374" s="35">
        <v>0</v>
      </c>
      <c r="AF374" s="35">
        <v>0</v>
      </c>
      <c r="AG374" s="35">
        <v>0</v>
      </c>
      <c r="AH374" s="35">
        <v>0</v>
      </c>
      <c r="AI374" s="35">
        <v>0</v>
      </c>
      <c r="AJ374" s="35">
        <v>0</v>
      </c>
      <c r="AK374" s="35">
        <v>0</v>
      </c>
      <c r="AL374" s="35">
        <v>0</v>
      </c>
      <c r="AM374" s="35">
        <v>0</v>
      </c>
      <c r="AN374" s="35">
        <v>0</v>
      </c>
      <c r="AO374" s="35">
        <v>0</v>
      </c>
      <c r="AP374" s="35">
        <v>0</v>
      </c>
      <c r="AQ374" s="35">
        <v>0</v>
      </c>
      <c r="AR374" s="35">
        <v>0</v>
      </c>
      <c r="AS374" s="35">
        <v>0</v>
      </c>
      <c r="AT374" s="35">
        <v>11</v>
      </c>
      <c r="AU374" s="35">
        <v>10</v>
      </c>
      <c r="AV374" s="35">
        <v>411</v>
      </c>
      <c r="AW374" s="35">
        <v>1</v>
      </c>
      <c r="AX374" s="35">
        <v>1</v>
      </c>
      <c r="AY374" s="35">
        <v>129</v>
      </c>
      <c r="AZ374" s="35">
        <v>138</v>
      </c>
      <c r="BA374" s="35" t="s">
        <v>1853</v>
      </c>
      <c r="BB374" s="35" t="s">
        <v>862</v>
      </c>
      <c r="BC374" s="67">
        <v>-19.5</v>
      </c>
      <c r="BD374" s="35">
        <v>0</v>
      </c>
      <c r="BE374" s="35">
        <v>-9.5</v>
      </c>
      <c r="BF374" s="35">
        <v>0</v>
      </c>
      <c r="BG374" s="35">
        <v>-10</v>
      </c>
      <c r="BH374" s="35">
        <v>0</v>
      </c>
      <c r="BI374" s="35">
        <v>0</v>
      </c>
      <c r="BJ374" s="35">
        <v>0</v>
      </c>
      <c r="BK374" s="35">
        <v>0</v>
      </c>
      <c r="BL374" s="35">
        <v>0</v>
      </c>
      <c r="BM374" s="35">
        <v>5</v>
      </c>
      <c r="BN374" s="35">
        <v>0</v>
      </c>
      <c r="BO374" s="35">
        <v>11</v>
      </c>
      <c r="BP374" s="35">
        <v>0</v>
      </c>
      <c r="BQ374" s="35">
        <v>5</v>
      </c>
    </row>
    <row r="375" spans="1:69" x14ac:dyDescent="0.25">
      <c r="A375" s="35" t="s">
        <v>293</v>
      </c>
      <c r="B375" s="35" t="s">
        <v>1351</v>
      </c>
      <c r="C375" s="35">
        <v>87462903</v>
      </c>
      <c r="D375" s="35" t="s">
        <v>1262</v>
      </c>
      <c r="E375" s="35" t="s">
        <v>567</v>
      </c>
      <c r="F375" s="35" t="s">
        <v>155</v>
      </c>
      <c r="G375" s="67">
        <v>500</v>
      </c>
      <c r="H375" s="67">
        <v>1</v>
      </c>
      <c r="I375" s="67">
        <v>501</v>
      </c>
      <c r="J375" s="35">
        <v>0</v>
      </c>
      <c r="K375" s="35">
        <v>0</v>
      </c>
      <c r="L375" s="35">
        <v>0</v>
      </c>
      <c r="M375" s="35">
        <v>0</v>
      </c>
      <c r="N375" s="35">
        <v>0</v>
      </c>
      <c r="O375" s="35">
        <v>0</v>
      </c>
      <c r="P375" s="35">
        <v>0</v>
      </c>
      <c r="Q375" s="35">
        <v>0</v>
      </c>
      <c r="R375" s="35">
        <v>1</v>
      </c>
      <c r="S375" s="35">
        <v>1</v>
      </c>
      <c r="T375" s="35">
        <v>2</v>
      </c>
      <c r="U375" s="35">
        <v>0.5</v>
      </c>
      <c r="V375" s="35">
        <v>0</v>
      </c>
      <c r="W375" s="35">
        <v>0</v>
      </c>
      <c r="X375" s="35">
        <v>0</v>
      </c>
      <c r="Y375" s="35">
        <v>0</v>
      </c>
      <c r="Z375" s="35">
        <v>0</v>
      </c>
      <c r="AA375" s="35">
        <v>0</v>
      </c>
      <c r="AB375" s="35">
        <v>0</v>
      </c>
      <c r="AC375" s="35">
        <v>0</v>
      </c>
      <c r="AD375" s="35">
        <v>0</v>
      </c>
      <c r="AE375" s="35">
        <v>0</v>
      </c>
      <c r="AF375" s="35">
        <v>0</v>
      </c>
      <c r="AG375" s="35">
        <v>0</v>
      </c>
      <c r="AH375" s="35">
        <v>0</v>
      </c>
      <c r="AI375" s="35">
        <v>0</v>
      </c>
      <c r="AJ375" s="35">
        <v>0</v>
      </c>
      <c r="AK375" s="35">
        <v>0</v>
      </c>
      <c r="AL375" s="35">
        <v>0</v>
      </c>
      <c r="AM375" s="35">
        <v>0</v>
      </c>
      <c r="AN375" s="35">
        <v>0</v>
      </c>
      <c r="AO375" s="35">
        <v>0</v>
      </c>
      <c r="AP375" s="35">
        <v>0</v>
      </c>
      <c r="AQ375" s="35">
        <v>0</v>
      </c>
      <c r="AR375" s="35">
        <v>0</v>
      </c>
      <c r="AS375" s="35">
        <v>0</v>
      </c>
      <c r="AT375" s="35">
        <v>1</v>
      </c>
      <c r="AU375" s="35">
        <v>15</v>
      </c>
      <c r="AV375" s="35">
        <v>145</v>
      </c>
      <c r="AW375" s="35">
        <v>21</v>
      </c>
      <c r="AX375" s="35">
        <v>24</v>
      </c>
      <c r="AY375" s="35">
        <v>232</v>
      </c>
      <c r="AZ375" s="35">
        <v>248</v>
      </c>
      <c r="BA375" s="35" t="s">
        <v>1021</v>
      </c>
      <c r="BB375" s="35" t="s">
        <v>1352</v>
      </c>
      <c r="BC375" s="67">
        <v>1</v>
      </c>
      <c r="BD375" s="35">
        <v>0</v>
      </c>
      <c r="BE375" s="35">
        <v>0</v>
      </c>
      <c r="BF375" s="35">
        <v>1</v>
      </c>
      <c r="BG375" s="35">
        <v>0</v>
      </c>
      <c r="BH375" s="35">
        <v>0</v>
      </c>
      <c r="BI375" s="35">
        <v>0</v>
      </c>
      <c r="BJ375" s="35">
        <v>0</v>
      </c>
      <c r="BK375" s="35">
        <v>0</v>
      </c>
      <c r="BL375" s="35">
        <v>0</v>
      </c>
      <c r="BM375" s="35">
        <v>1</v>
      </c>
      <c r="BN375" s="35">
        <v>0</v>
      </c>
      <c r="BO375" s="35">
        <v>1</v>
      </c>
      <c r="BP375" s="35">
        <v>1</v>
      </c>
      <c r="BQ375" s="35">
        <v>0</v>
      </c>
    </row>
    <row r="376" spans="1:69" x14ac:dyDescent="0.25">
      <c r="A376" s="35" t="s">
        <v>293</v>
      </c>
      <c r="B376" s="35" t="s">
        <v>1854</v>
      </c>
      <c r="C376" s="35">
        <v>87421590</v>
      </c>
      <c r="D376" s="35" t="s">
        <v>1855</v>
      </c>
      <c r="E376" s="35" t="s">
        <v>405</v>
      </c>
      <c r="F376" s="35" t="s">
        <v>1381</v>
      </c>
      <c r="G376" s="67">
        <v>623</v>
      </c>
      <c r="H376" s="67">
        <v>-7.25</v>
      </c>
      <c r="I376" s="67">
        <v>616</v>
      </c>
      <c r="J376" s="35">
        <v>0</v>
      </c>
      <c r="K376" s="35">
        <v>4</v>
      </c>
      <c r="L376" s="35">
        <v>4</v>
      </c>
      <c r="M376" s="35">
        <v>0</v>
      </c>
      <c r="N376" s="35">
        <v>0</v>
      </c>
      <c r="O376" s="35">
        <v>0</v>
      </c>
      <c r="P376" s="35">
        <v>0</v>
      </c>
      <c r="Q376" s="35">
        <v>0</v>
      </c>
      <c r="R376" s="35">
        <v>0</v>
      </c>
      <c r="S376" s="35">
        <v>0</v>
      </c>
      <c r="T376" s="35">
        <v>0</v>
      </c>
      <c r="U376" s="35">
        <v>0</v>
      </c>
      <c r="V376" s="35">
        <v>1</v>
      </c>
      <c r="W376" s="35">
        <v>2</v>
      </c>
      <c r="X376" s="35">
        <v>3</v>
      </c>
      <c r="Y376" s="35">
        <v>0.33333333333333331</v>
      </c>
      <c r="Z376" s="35">
        <v>0</v>
      </c>
      <c r="AA376" s="35">
        <v>0</v>
      </c>
      <c r="AB376" s="35">
        <v>0</v>
      </c>
      <c r="AC376" s="35">
        <v>0</v>
      </c>
      <c r="AD376" s="35">
        <v>0</v>
      </c>
      <c r="AE376" s="35">
        <v>0</v>
      </c>
      <c r="AF376" s="35">
        <v>0</v>
      </c>
      <c r="AG376" s="35">
        <v>0</v>
      </c>
      <c r="AH376" s="35">
        <v>0</v>
      </c>
      <c r="AI376" s="35">
        <v>0</v>
      </c>
      <c r="AJ376" s="35">
        <v>0</v>
      </c>
      <c r="AK376" s="35">
        <v>0</v>
      </c>
      <c r="AL376" s="35">
        <v>0</v>
      </c>
      <c r="AM376" s="35">
        <v>0</v>
      </c>
      <c r="AN376" s="35">
        <v>0</v>
      </c>
      <c r="AO376" s="35">
        <v>0</v>
      </c>
      <c r="AP376" s="35">
        <v>0</v>
      </c>
      <c r="AQ376" s="35">
        <v>0</v>
      </c>
      <c r="AR376" s="35">
        <v>0</v>
      </c>
      <c r="AS376" s="35">
        <v>0</v>
      </c>
      <c r="AT376" s="35">
        <v>1</v>
      </c>
      <c r="AU376" s="35">
        <v>2</v>
      </c>
      <c r="AV376" s="35">
        <v>366</v>
      </c>
      <c r="AW376" s="35">
        <v>3</v>
      </c>
      <c r="AX376" s="35">
        <v>3</v>
      </c>
      <c r="AY376" s="35">
        <v>179</v>
      </c>
      <c r="AZ376" s="35">
        <v>187</v>
      </c>
      <c r="BA376" s="35" t="s">
        <v>1856</v>
      </c>
      <c r="BB376" s="35" t="s">
        <v>1857</v>
      </c>
      <c r="BC376" s="67">
        <v>-7.25</v>
      </c>
      <c r="BD376" s="35">
        <v>-6</v>
      </c>
      <c r="BE376" s="35">
        <v>0</v>
      </c>
      <c r="BF376" s="35">
        <v>0</v>
      </c>
      <c r="BG376" s="35">
        <v>-1.25</v>
      </c>
      <c r="BH376" s="35">
        <v>0</v>
      </c>
      <c r="BI376" s="35">
        <v>0</v>
      </c>
      <c r="BJ376" s="35">
        <v>0</v>
      </c>
      <c r="BK376" s="35">
        <v>0</v>
      </c>
      <c r="BL376" s="35">
        <v>0</v>
      </c>
      <c r="BM376" s="35">
        <v>1</v>
      </c>
      <c r="BN376" s="35">
        <v>0</v>
      </c>
      <c r="BO376" s="35">
        <v>1</v>
      </c>
      <c r="BP376" s="35">
        <v>6</v>
      </c>
      <c r="BQ376" s="35">
        <v>0</v>
      </c>
    </row>
    <row r="377" spans="1:69" x14ac:dyDescent="0.25">
      <c r="A377" s="35" t="s">
        <v>293</v>
      </c>
      <c r="B377" s="35" t="s">
        <v>1858</v>
      </c>
      <c r="C377" s="35">
        <v>97096343</v>
      </c>
      <c r="D377" s="35" t="s">
        <v>1859</v>
      </c>
      <c r="E377" s="35" t="s">
        <v>1785</v>
      </c>
      <c r="F377" s="35" t="s">
        <v>221</v>
      </c>
      <c r="G377" s="67">
        <v>500</v>
      </c>
      <c r="H377" s="67">
        <v>0</v>
      </c>
      <c r="I377" s="67">
        <v>500</v>
      </c>
      <c r="J377" s="35">
        <v>0</v>
      </c>
      <c r="K377" s="35">
        <v>0</v>
      </c>
      <c r="L377" s="35">
        <v>0</v>
      </c>
      <c r="M377" s="35">
        <v>0</v>
      </c>
      <c r="N377" s="35">
        <v>0</v>
      </c>
      <c r="O377" s="35">
        <v>0</v>
      </c>
      <c r="P377" s="35">
        <v>0</v>
      </c>
      <c r="Q377" s="35">
        <v>0</v>
      </c>
      <c r="R377" s="35">
        <v>0</v>
      </c>
      <c r="S377" s="35">
        <v>0</v>
      </c>
      <c r="T377" s="35">
        <v>0</v>
      </c>
      <c r="U377" s="35">
        <v>0</v>
      </c>
      <c r="V377" s="35">
        <v>0</v>
      </c>
      <c r="W377" s="35">
        <v>0</v>
      </c>
      <c r="X377" s="35">
        <v>0</v>
      </c>
      <c r="Y377" s="35">
        <v>0</v>
      </c>
      <c r="Z377" s="35">
        <v>0</v>
      </c>
      <c r="AA377" s="35">
        <v>0</v>
      </c>
      <c r="AB377" s="35">
        <v>0</v>
      </c>
      <c r="AC377" s="35">
        <v>0</v>
      </c>
      <c r="AD377" s="35">
        <v>0</v>
      </c>
      <c r="AE377" s="35">
        <v>0</v>
      </c>
      <c r="AF377" s="35">
        <v>0</v>
      </c>
      <c r="AG377" s="35">
        <v>0</v>
      </c>
      <c r="AH377" s="35">
        <v>0</v>
      </c>
      <c r="AI377" s="35">
        <v>0</v>
      </c>
      <c r="AJ377" s="35">
        <v>0</v>
      </c>
      <c r="AK377" s="35">
        <v>0</v>
      </c>
      <c r="AL377" s="35">
        <v>0</v>
      </c>
      <c r="AM377" s="35">
        <v>0</v>
      </c>
      <c r="AN377" s="35">
        <v>0</v>
      </c>
      <c r="AO377" s="35">
        <v>0</v>
      </c>
      <c r="AP377" s="35">
        <v>0</v>
      </c>
      <c r="AQ377" s="35">
        <v>0</v>
      </c>
      <c r="AR377" s="35">
        <v>0</v>
      </c>
      <c r="AS377" s="35">
        <v>0</v>
      </c>
      <c r="AT377" s="35">
        <v>0</v>
      </c>
      <c r="AU377" s="35">
        <v>5</v>
      </c>
      <c r="AV377" s="35">
        <v>156</v>
      </c>
      <c r="AW377" s="35">
        <v>10</v>
      </c>
      <c r="AX377" s="35">
        <v>10</v>
      </c>
      <c r="AY377" s="35">
        <v>232</v>
      </c>
      <c r="AZ377" s="35">
        <v>252</v>
      </c>
      <c r="BA377" s="35" t="s">
        <v>607</v>
      </c>
      <c r="BB377" s="35" t="s">
        <v>1860</v>
      </c>
      <c r="BC377" s="67">
        <v>0</v>
      </c>
      <c r="BD377" s="35">
        <v>0</v>
      </c>
      <c r="BE377" s="35">
        <v>0</v>
      </c>
      <c r="BF377" s="35">
        <v>0</v>
      </c>
      <c r="BG377" s="35">
        <v>0</v>
      </c>
      <c r="BH377" s="35">
        <v>0</v>
      </c>
      <c r="BI377" s="35">
        <v>0</v>
      </c>
      <c r="BJ377" s="35">
        <v>0</v>
      </c>
      <c r="BK377" s="35">
        <v>0</v>
      </c>
      <c r="BL377" s="35">
        <v>0</v>
      </c>
      <c r="BM377" s="35">
        <v>0</v>
      </c>
      <c r="BN377" s="35">
        <v>0</v>
      </c>
      <c r="BO377" s="35">
        <v>0</v>
      </c>
      <c r="BP377" s="35">
        <v>0</v>
      </c>
      <c r="BQ377" s="35">
        <v>0</v>
      </c>
    </row>
    <row r="378" spans="1:69" x14ac:dyDescent="0.25">
      <c r="A378" s="35" t="s">
        <v>293</v>
      </c>
      <c r="B378" s="35" t="s">
        <v>1861</v>
      </c>
      <c r="C378" s="35">
        <v>55342885</v>
      </c>
      <c r="D378" s="35" t="s">
        <v>1862</v>
      </c>
      <c r="E378" s="35" t="s">
        <v>355</v>
      </c>
      <c r="F378" s="35" t="s">
        <v>188</v>
      </c>
      <c r="G378" s="67">
        <v>600</v>
      </c>
      <c r="H378" s="67">
        <v>48</v>
      </c>
      <c r="I378" s="67">
        <v>648</v>
      </c>
      <c r="J378" s="35">
        <v>3</v>
      </c>
      <c r="K378" s="35">
        <v>1</v>
      </c>
      <c r="L378" s="35">
        <v>4</v>
      </c>
      <c r="M378" s="35">
        <v>0.75</v>
      </c>
      <c r="N378" s="35">
        <v>0</v>
      </c>
      <c r="O378" s="35">
        <v>3</v>
      </c>
      <c r="P378" s="35">
        <v>3</v>
      </c>
      <c r="Q378" s="35">
        <v>0</v>
      </c>
      <c r="R378" s="35">
        <v>0</v>
      </c>
      <c r="S378" s="35">
        <v>0</v>
      </c>
      <c r="T378" s="35">
        <v>0</v>
      </c>
      <c r="U378" s="35">
        <v>0</v>
      </c>
      <c r="V378" s="35">
        <v>2</v>
      </c>
      <c r="W378" s="35">
        <v>3</v>
      </c>
      <c r="X378" s="35">
        <v>5</v>
      </c>
      <c r="Y378" s="35">
        <v>0.4</v>
      </c>
      <c r="Z378" s="35">
        <v>0</v>
      </c>
      <c r="AA378" s="35">
        <v>0</v>
      </c>
      <c r="AB378" s="35">
        <v>0</v>
      </c>
      <c r="AC378" s="35">
        <v>0</v>
      </c>
      <c r="AD378" s="35">
        <v>0</v>
      </c>
      <c r="AE378" s="35">
        <v>0</v>
      </c>
      <c r="AF378" s="35">
        <v>0</v>
      </c>
      <c r="AG378" s="35">
        <v>0</v>
      </c>
      <c r="AH378" s="35">
        <v>0</v>
      </c>
      <c r="AI378" s="35">
        <v>0</v>
      </c>
      <c r="AJ378" s="35">
        <v>0</v>
      </c>
      <c r="AK378" s="35">
        <v>0</v>
      </c>
      <c r="AL378" s="35">
        <v>0</v>
      </c>
      <c r="AM378" s="35">
        <v>0</v>
      </c>
      <c r="AN378" s="35">
        <v>0</v>
      </c>
      <c r="AO378" s="35">
        <v>0</v>
      </c>
      <c r="AP378" s="35">
        <v>5</v>
      </c>
      <c r="AQ378" s="35">
        <v>6</v>
      </c>
      <c r="AR378" s="35">
        <v>11</v>
      </c>
      <c r="AS378" s="35">
        <v>0.45454545454545453</v>
      </c>
      <c r="AT378" s="35">
        <v>10</v>
      </c>
      <c r="AU378" s="35">
        <v>4</v>
      </c>
      <c r="AV378" s="35">
        <v>19</v>
      </c>
      <c r="AW378" s="35">
        <v>34</v>
      </c>
      <c r="AX378" s="35">
        <v>35</v>
      </c>
      <c r="AY378" s="35">
        <v>188</v>
      </c>
      <c r="AZ378" s="35">
        <v>180</v>
      </c>
      <c r="BA378" s="35" t="s">
        <v>539</v>
      </c>
      <c r="BB378" s="35" t="s">
        <v>1863</v>
      </c>
      <c r="BC378" s="67">
        <v>48</v>
      </c>
      <c r="BD378" s="35">
        <v>25</v>
      </c>
      <c r="BE378" s="35">
        <v>-3</v>
      </c>
      <c r="BF378" s="35">
        <v>0</v>
      </c>
      <c r="BG378" s="35">
        <v>10</v>
      </c>
      <c r="BH378" s="35">
        <v>0</v>
      </c>
      <c r="BI378" s="35">
        <v>0</v>
      </c>
      <c r="BJ378" s="35">
        <v>0</v>
      </c>
      <c r="BK378" s="35">
        <v>0</v>
      </c>
      <c r="BL378" s="35">
        <v>16</v>
      </c>
      <c r="BM378" s="35">
        <v>7</v>
      </c>
      <c r="BN378" s="35">
        <v>7</v>
      </c>
      <c r="BO378" s="35">
        <v>3</v>
      </c>
      <c r="BP378" s="35">
        <v>13</v>
      </c>
      <c r="BQ378" s="35">
        <v>0</v>
      </c>
    </row>
    <row r="379" spans="1:69" x14ac:dyDescent="0.25">
      <c r="A379" s="35" t="s">
        <v>293</v>
      </c>
      <c r="B379" s="35" t="s">
        <v>863</v>
      </c>
      <c r="C379" s="35">
        <v>97080323</v>
      </c>
      <c r="D379" s="35" t="s">
        <v>243</v>
      </c>
      <c r="E379" s="35" t="s">
        <v>761</v>
      </c>
      <c r="F379" s="35" t="s">
        <v>188</v>
      </c>
      <c r="G379" s="67">
        <v>500</v>
      </c>
      <c r="H379" s="67">
        <v>0</v>
      </c>
      <c r="I379" s="67">
        <v>500</v>
      </c>
      <c r="J379" s="35">
        <v>0</v>
      </c>
      <c r="K379" s="35">
        <v>0</v>
      </c>
      <c r="L379" s="35">
        <v>0</v>
      </c>
      <c r="M379" s="35">
        <v>0</v>
      </c>
      <c r="N379" s="35">
        <v>0</v>
      </c>
      <c r="O379" s="35">
        <v>0</v>
      </c>
      <c r="P379" s="35">
        <v>0</v>
      </c>
      <c r="Q379" s="35">
        <v>0</v>
      </c>
      <c r="R379" s="35">
        <v>0</v>
      </c>
      <c r="S379" s="35">
        <v>0</v>
      </c>
      <c r="T379" s="35">
        <v>0</v>
      </c>
      <c r="U379" s="35">
        <v>0</v>
      </c>
      <c r="V379" s="35">
        <v>0</v>
      </c>
      <c r="W379" s="35">
        <v>0</v>
      </c>
      <c r="X379" s="35">
        <v>0</v>
      </c>
      <c r="Y379" s="35">
        <v>0</v>
      </c>
      <c r="Z379" s="35">
        <v>0</v>
      </c>
      <c r="AA379" s="35">
        <v>0</v>
      </c>
      <c r="AB379" s="35">
        <v>0</v>
      </c>
      <c r="AC379" s="35">
        <v>0</v>
      </c>
      <c r="AD379" s="35">
        <v>0</v>
      </c>
      <c r="AE379" s="35">
        <v>0</v>
      </c>
      <c r="AF379" s="35">
        <v>0</v>
      </c>
      <c r="AG379" s="35">
        <v>0</v>
      </c>
      <c r="AH379" s="35">
        <v>0</v>
      </c>
      <c r="AI379" s="35">
        <v>0</v>
      </c>
      <c r="AJ379" s="35">
        <v>0</v>
      </c>
      <c r="AK379" s="35">
        <v>0</v>
      </c>
      <c r="AL379" s="35">
        <v>0</v>
      </c>
      <c r="AM379" s="35">
        <v>0</v>
      </c>
      <c r="AN379" s="35">
        <v>0</v>
      </c>
      <c r="AO379" s="35">
        <v>0</v>
      </c>
      <c r="AP379" s="35">
        <v>0</v>
      </c>
      <c r="AQ379" s="35">
        <v>0</v>
      </c>
      <c r="AR379" s="35">
        <v>0</v>
      </c>
      <c r="AS379" s="35">
        <v>0</v>
      </c>
      <c r="AT379" s="35">
        <v>0</v>
      </c>
      <c r="AU379" s="35">
        <v>35</v>
      </c>
      <c r="AV379" s="35">
        <v>156</v>
      </c>
      <c r="AW379" s="35">
        <v>43</v>
      </c>
      <c r="AX379" s="35">
        <v>47</v>
      </c>
      <c r="AY379" s="35">
        <v>232</v>
      </c>
      <c r="AZ379" s="35">
        <v>252</v>
      </c>
      <c r="BA379" s="35" t="s">
        <v>1366</v>
      </c>
      <c r="BB379" s="35" t="s">
        <v>864</v>
      </c>
      <c r="BC379" s="67">
        <v>0</v>
      </c>
      <c r="BD379" s="35">
        <v>0</v>
      </c>
      <c r="BE379" s="35">
        <v>0</v>
      </c>
      <c r="BF379" s="35">
        <v>0</v>
      </c>
      <c r="BG379" s="35">
        <v>0</v>
      </c>
      <c r="BH379" s="35">
        <v>0</v>
      </c>
      <c r="BI379" s="35">
        <v>0</v>
      </c>
      <c r="BJ379" s="35">
        <v>0</v>
      </c>
      <c r="BK379" s="35">
        <v>0</v>
      </c>
      <c r="BL379" s="35">
        <v>0</v>
      </c>
      <c r="BM379" s="35">
        <v>0</v>
      </c>
      <c r="BN379" s="35">
        <v>0</v>
      </c>
      <c r="BO379" s="35">
        <v>0</v>
      </c>
      <c r="BP379" s="35">
        <v>0</v>
      </c>
      <c r="BQ379" s="35">
        <v>0</v>
      </c>
    </row>
    <row r="380" spans="1:69" x14ac:dyDescent="0.25">
      <c r="A380" s="35" t="s">
        <v>293</v>
      </c>
      <c r="B380" s="35" t="s">
        <v>1864</v>
      </c>
      <c r="C380" s="35">
        <v>97066632</v>
      </c>
      <c r="D380" s="35" t="s">
        <v>243</v>
      </c>
      <c r="E380" s="35" t="s">
        <v>514</v>
      </c>
      <c r="F380" s="35" t="s">
        <v>241</v>
      </c>
      <c r="G380" s="67">
        <v>500</v>
      </c>
      <c r="H380" s="67">
        <v>0</v>
      </c>
      <c r="I380" s="67">
        <v>500</v>
      </c>
      <c r="J380" s="35">
        <v>0</v>
      </c>
      <c r="K380" s="35">
        <v>0</v>
      </c>
      <c r="L380" s="35">
        <v>0</v>
      </c>
      <c r="M380" s="35">
        <v>0</v>
      </c>
      <c r="N380" s="35">
        <v>0</v>
      </c>
      <c r="O380" s="35">
        <v>0</v>
      </c>
      <c r="P380" s="35">
        <v>0</v>
      </c>
      <c r="Q380" s="35">
        <v>0</v>
      </c>
      <c r="R380" s="35">
        <v>0</v>
      </c>
      <c r="S380" s="35">
        <v>0</v>
      </c>
      <c r="T380" s="35">
        <v>0</v>
      </c>
      <c r="U380" s="35">
        <v>0</v>
      </c>
      <c r="V380" s="35">
        <v>0</v>
      </c>
      <c r="W380" s="35">
        <v>0</v>
      </c>
      <c r="X380" s="35">
        <v>0</v>
      </c>
      <c r="Y380" s="35">
        <v>0</v>
      </c>
      <c r="Z380" s="35">
        <v>0</v>
      </c>
      <c r="AA380" s="35">
        <v>0</v>
      </c>
      <c r="AB380" s="35">
        <v>0</v>
      </c>
      <c r="AC380" s="35">
        <v>0</v>
      </c>
      <c r="AD380" s="35">
        <v>0</v>
      </c>
      <c r="AE380" s="35">
        <v>0</v>
      </c>
      <c r="AF380" s="35">
        <v>0</v>
      </c>
      <c r="AG380" s="35">
        <v>0</v>
      </c>
      <c r="AH380" s="35">
        <v>0</v>
      </c>
      <c r="AI380" s="35">
        <v>0</v>
      </c>
      <c r="AJ380" s="35">
        <v>0</v>
      </c>
      <c r="AK380" s="35">
        <v>0</v>
      </c>
      <c r="AL380" s="35">
        <v>0</v>
      </c>
      <c r="AM380" s="35">
        <v>0</v>
      </c>
      <c r="AN380" s="35">
        <v>0</v>
      </c>
      <c r="AO380" s="35">
        <v>0</v>
      </c>
      <c r="AP380" s="35">
        <v>0</v>
      </c>
      <c r="AQ380" s="35">
        <v>0</v>
      </c>
      <c r="AR380" s="35">
        <v>0</v>
      </c>
      <c r="AS380" s="35">
        <v>0</v>
      </c>
      <c r="AT380" s="35">
        <v>0</v>
      </c>
      <c r="AU380" s="35">
        <v>2</v>
      </c>
      <c r="AV380" s="35">
        <v>156</v>
      </c>
      <c r="AW380" s="35">
        <v>2</v>
      </c>
      <c r="AX380" s="35">
        <v>2</v>
      </c>
      <c r="AY380" s="35">
        <v>232</v>
      </c>
      <c r="AZ380" s="35">
        <v>252</v>
      </c>
      <c r="BA380" s="35" t="s">
        <v>1414</v>
      </c>
      <c r="BB380" s="35" t="s">
        <v>1865</v>
      </c>
      <c r="BC380" s="67">
        <v>0</v>
      </c>
      <c r="BD380" s="35">
        <v>0</v>
      </c>
      <c r="BE380" s="35">
        <v>0</v>
      </c>
      <c r="BF380" s="35">
        <v>0</v>
      </c>
      <c r="BG380" s="35">
        <v>0</v>
      </c>
      <c r="BH380" s="35">
        <v>0</v>
      </c>
      <c r="BI380" s="35">
        <v>0</v>
      </c>
      <c r="BJ380" s="35">
        <v>0</v>
      </c>
      <c r="BK380" s="35">
        <v>0</v>
      </c>
      <c r="BL380" s="35">
        <v>0</v>
      </c>
      <c r="BM380" s="35">
        <v>0</v>
      </c>
      <c r="BN380" s="35">
        <v>0</v>
      </c>
      <c r="BO380" s="35">
        <v>0</v>
      </c>
      <c r="BP380" s="35">
        <v>0</v>
      </c>
      <c r="BQ380" s="35">
        <v>0</v>
      </c>
    </row>
    <row r="381" spans="1:69" x14ac:dyDescent="0.25">
      <c r="A381" s="35" t="s">
        <v>293</v>
      </c>
      <c r="B381" s="35" t="s">
        <v>244</v>
      </c>
      <c r="C381" s="35">
        <v>87456624</v>
      </c>
      <c r="D381" s="35" t="s">
        <v>243</v>
      </c>
      <c r="E381" s="35" t="s">
        <v>560</v>
      </c>
      <c r="F381" s="35" t="s">
        <v>188</v>
      </c>
      <c r="G381" s="67">
        <v>559</v>
      </c>
      <c r="H381" s="67">
        <v>90</v>
      </c>
      <c r="I381" s="67">
        <v>649</v>
      </c>
      <c r="J381" s="35">
        <v>6</v>
      </c>
      <c r="K381" s="35">
        <v>2</v>
      </c>
      <c r="L381" s="35">
        <v>8</v>
      </c>
      <c r="M381" s="35">
        <v>0.75</v>
      </c>
      <c r="N381" s="35">
        <v>7</v>
      </c>
      <c r="O381" s="35">
        <v>2</v>
      </c>
      <c r="P381" s="35">
        <v>9</v>
      </c>
      <c r="Q381" s="35">
        <v>0.77777777777777779</v>
      </c>
      <c r="R381" s="35">
        <v>0</v>
      </c>
      <c r="S381" s="35">
        <v>0</v>
      </c>
      <c r="T381" s="35">
        <v>0</v>
      </c>
      <c r="U381" s="35">
        <v>0</v>
      </c>
      <c r="V381" s="35">
        <v>0</v>
      </c>
      <c r="W381" s="35">
        <v>0</v>
      </c>
      <c r="X381" s="35">
        <v>0</v>
      </c>
      <c r="Y381" s="35">
        <v>0</v>
      </c>
      <c r="Z381" s="35">
        <v>0</v>
      </c>
      <c r="AA381" s="35">
        <v>0</v>
      </c>
      <c r="AB381" s="35">
        <v>0</v>
      </c>
      <c r="AC381" s="35">
        <v>0</v>
      </c>
      <c r="AD381" s="35">
        <v>0</v>
      </c>
      <c r="AE381" s="35">
        <v>0</v>
      </c>
      <c r="AF381" s="35">
        <v>0</v>
      </c>
      <c r="AG381" s="35">
        <v>0</v>
      </c>
      <c r="AH381" s="35">
        <v>0</v>
      </c>
      <c r="AI381" s="35">
        <v>0</v>
      </c>
      <c r="AJ381" s="35">
        <v>0</v>
      </c>
      <c r="AK381" s="35">
        <v>0</v>
      </c>
      <c r="AL381" s="35">
        <v>0</v>
      </c>
      <c r="AM381" s="35">
        <v>0</v>
      </c>
      <c r="AN381" s="35">
        <v>0</v>
      </c>
      <c r="AO381" s="35">
        <v>0</v>
      </c>
      <c r="AP381" s="35">
        <v>0</v>
      </c>
      <c r="AQ381" s="35">
        <v>0</v>
      </c>
      <c r="AR381" s="35">
        <v>0</v>
      </c>
      <c r="AS381" s="35">
        <v>0</v>
      </c>
      <c r="AT381" s="35">
        <v>13</v>
      </c>
      <c r="AU381" s="35">
        <v>1</v>
      </c>
      <c r="AV381" s="35">
        <v>3</v>
      </c>
      <c r="AW381" s="35">
        <v>36</v>
      </c>
      <c r="AX381" s="35">
        <v>34</v>
      </c>
      <c r="AY381" s="35">
        <v>203</v>
      </c>
      <c r="AZ381" s="35">
        <v>178</v>
      </c>
      <c r="BA381" s="35" t="s">
        <v>618</v>
      </c>
      <c r="BB381" s="35" t="s">
        <v>561</v>
      </c>
      <c r="BC381" s="67">
        <v>90</v>
      </c>
      <c r="BD381" s="35">
        <v>37</v>
      </c>
      <c r="BE381" s="35">
        <v>53</v>
      </c>
      <c r="BF381" s="35">
        <v>0</v>
      </c>
      <c r="BG381" s="35">
        <v>0</v>
      </c>
      <c r="BH381" s="35">
        <v>0</v>
      </c>
      <c r="BI381" s="35">
        <v>0</v>
      </c>
      <c r="BJ381" s="35">
        <v>0</v>
      </c>
      <c r="BK381" s="35">
        <v>0</v>
      </c>
      <c r="BL381" s="35">
        <v>0</v>
      </c>
      <c r="BM381" s="35">
        <v>7</v>
      </c>
      <c r="BN381" s="35">
        <v>6</v>
      </c>
      <c r="BO381" s="35">
        <v>7</v>
      </c>
      <c r="BP381" s="35">
        <v>4</v>
      </c>
      <c r="BQ381" s="35">
        <v>0</v>
      </c>
    </row>
    <row r="382" spans="1:69" x14ac:dyDescent="0.25">
      <c r="A382" s="35" t="s">
        <v>293</v>
      </c>
      <c r="B382" s="35" t="s">
        <v>65</v>
      </c>
      <c r="C382" s="35">
        <v>43331302</v>
      </c>
      <c r="D382" s="35" t="s">
        <v>64</v>
      </c>
      <c r="E382" s="35" t="s">
        <v>352</v>
      </c>
      <c r="F382" s="35" t="s">
        <v>47</v>
      </c>
      <c r="G382" s="67">
        <v>571</v>
      </c>
      <c r="H382" s="67">
        <v>0</v>
      </c>
      <c r="I382" s="67">
        <v>571</v>
      </c>
      <c r="J382" s="35">
        <v>0</v>
      </c>
      <c r="K382" s="35">
        <v>0</v>
      </c>
      <c r="L382" s="35">
        <v>0</v>
      </c>
      <c r="M382" s="35">
        <v>0</v>
      </c>
      <c r="N382" s="35">
        <v>0</v>
      </c>
      <c r="O382" s="35">
        <v>0</v>
      </c>
      <c r="P382" s="35">
        <v>0</v>
      </c>
      <c r="Q382" s="35">
        <v>0</v>
      </c>
      <c r="R382" s="35">
        <v>0</v>
      </c>
      <c r="S382" s="35">
        <v>0</v>
      </c>
      <c r="T382" s="35">
        <v>0</v>
      </c>
      <c r="U382" s="35">
        <v>0</v>
      </c>
      <c r="V382" s="35">
        <v>0</v>
      </c>
      <c r="W382" s="35">
        <v>0</v>
      </c>
      <c r="X382" s="35">
        <v>0</v>
      </c>
      <c r="Y382" s="35">
        <v>0</v>
      </c>
      <c r="Z382" s="35">
        <v>0</v>
      </c>
      <c r="AA382" s="35">
        <v>0</v>
      </c>
      <c r="AB382" s="35">
        <v>0</v>
      </c>
      <c r="AC382" s="35">
        <v>0</v>
      </c>
      <c r="AD382" s="35">
        <v>0</v>
      </c>
      <c r="AE382" s="35">
        <v>0</v>
      </c>
      <c r="AF382" s="35">
        <v>0</v>
      </c>
      <c r="AG382" s="35">
        <v>0</v>
      </c>
      <c r="AH382" s="35">
        <v>0</v>
      </c>
      <c r="AI382" s="35">
        <v>0</v>
      </c>
      <c r="AJ382" s="35">
        <v>0</v>
      </c>
      <c r="AK382" s="35">
        <v>0</v>
      </c>
      <c r="AL382" s="35">
        <v>0</v>
      </c>
      <c r="AM382" s="35">
        <v>0</v>
      </c>
      <c r="AN382" s="35">
        <v>0</v>
      </c>
      <c r="AO382" s="35">
        <v>0</v>
      </c>
      <c r="AP382" s="35">
        <v>0</v>
      </c>
      <c r="AQ382" s="35">
        <v>0</v>
      </c>
      <c r="AR382" s="35">
        <v>0</v>
      </c>
      <c r="AS382" s="35">
        <v>0</v>
      </c>
      <c r="AT382" s="35">
        <v>0</v>
      </c>
      <c r="AU382" s="35">
        <v>6</v>
      </c>
      <c r="AV382" s="35">
        <v>156</v>
      </c>
      <c r="AW382" s="35">
        <v>7</v>
      </c>
      <c r="AX382" s="35">
        <v>7</v>
      </c>
      <c r="AY382" s="35">
        <v>199</v>
      </c>
      <c r="AZ382" s="35">
        <v>208</v>
      </c>
      <c r="BA382" s="35" t="s">
        <v>1475</v>
      </c>
      <c r="BB382" s="35" t="s">
        <v>393</v>
      </c>
      <c r="BC382" s="67">
        <v>0</v>
      </c>
      <c r="BD382" s="35">
        <v>0</v>
      </c>
      <c r="BE382" s="35">
        <v>0</v>
      </c>
      <c r="BF382" s="35">
        <v>0</v>
      </c>
      <c r="BG382" s="35">
        <v>0</v>
      </c>
      <c r="BH382" s="35">
        <v>0</v>
      </c>
      <c r="BI382" s="35">
        <v>0</v>
      </c>
      <c r="BJ382" s="35">
        <v>0</v>
      </c>
      <c r="BK382" s="35">
        <v>0</v>
      </c>
      <c r="BL382" s="35">
        <v>0</v>
      </c>
      <c r="BM382" s="35">
        <v>0</v>
      </c>
      <c r="BN382" s="35">
        <v>0</v>
      </c>
      <c r="BO382" s="35">
        <v>0</v>
      </c>
      <c r="BP382" s="35">
        <v>0</v>
      </c>
      <c r="BQ382" s="35">
        <v>0</v>
      </c>
    </row>
    <row r="383" spans="1:69" x14ac:dyDescent="0.25">
      <c r="A383" s="35" t="s">
        <v>293</v>
      </c>
      <c r="B383" s="35" t="s">
        <v>154</v>
      </c>
      <c r="C383" s="35">
        <v>87465792</v>
      </c>
      <c r="D383" s="35" t="s">
        <v>153</v>
      </c>
      <c r="E383" s="35" t="s">
        <v>596</v>
      </c>
      <c r="F383" s="35" t="s">
        <v>1397</v>
      </c>
      <c r="G383" s="67">
        <v>1768</v>
      </c>
      <c r="H383" s="67">
        <v>0</v>
      </c>
      <c r="I383" s="67">
        <v>1768</v>
      </c>
      <c r="J383" s="35">
        <v>0</v>
      </c>
      <c r="K383" s="35">
        <v>0</v>
      </c>
      <c r="L383" s="35">
        <v>0</v>
      </c>
      <c r="M383" s="35">
        <v>0</v>
      </c>
      <c r="N383" s="35">
        <v>3</v>
      </c>
      <c r="O383" s="35">
        <v>0</v>
      </c>
      <c r="P383" s="35">
        <v>3</v>
      </c>
      <c r="Q383" s="35">
        <v>1</v>
      </c>
      <c r="R383" s="35">
        <v>0</v>
      </c>
      <c r="S383" s="35">
        <v>0</v>
      </c>
      <c r="T383" s="35">
        <v>0</v>
      </c>
      <c r="U383" s="35">
        <v>0</v>
      </c>
      <c r="V383" s="35">
        <v>0</v>
      </c>
      <c r="W383" s="35">
        <v>0</v>
      </c>
      <c r="X383" s="35">
        <v>0</v>
      </c>
      <c r="Y383" s="35">
        <v>0</v>
      </c>
      <c r="Z383" s="35">
        <v>0</v>
      </c>
      <c r="AA383" s="35">
        <v>0</v>
      </c>
      <c r="AB383" s="35">
        <v>0</v>
      </c>
      <c r="AC383" s="35">
        <v>0</v>
      </c>
      <c r="AD383" s="35">
        <v>0</v>
      </c>
      <c r="AE383" s="35">
        <v>0</v>
      </c>
      <c r="AF383" s="35">
        <v>0</v>
      </c>
      <c r="AG383" s="35">
        <v>0</v>
      </c>
      <c r="AH383" s="35">
        <v>0</v>
      </c>
      <c r="AI383" s="35">
        <v>0</v>
      </c>
      <c r="AJ383" s="35">
        <v>0</v>
      </c>
      <c r="AK383" s="35">
        <v>0</v>
      </c>
      <c r="AL383" s="35">
        <v>0</v>
      </c>
      <c r="AM383" s="35">
        <v>0</v>
      </c>
      <c r="AN383" s="35">
        <v>0</v>
      </c>
      <c r="AO383" s="35">
        <v>0</v>
      </c>
      <c r="AP383" s="35">
        <v>0</v>
      </c>
      <c r="AQ383" s="35">
        <v>0</v>
      </c>
      <c r="AR383" s="35">
        <v>0</v>
      </c>
      <c r="AS383" s="35">
        <v>0</v>
      </c>
      <c r="AT383" s="35">
        <v>3</v>
      </c>
      <c r="AU383" s="35">
        <v>10</v>
      </c>
      <c r="AV383" s="35">
        <v>156</v>
      </c>
      <c r="AW383" s="35">
        <v>1</v>
      </c>
      <c r="AX383" s="35">
        <v>1</v>
      </c>
      <c r="AY383" s="35">
        <v>3</v>
      </c>
      <c r="AZ383" s="35">
        <v>3</v>
      </c>
      <c r="BA383" s="35" t="s">
        <v>1437</v>
      </c>
      <c r="BB383" s="35" t="s">
        <v>597</v>
      </c>
      <c r="BC383" s="67">
        <v>0</v>
      </c>
      <c r="BD383" s="35">
        <v>0</v>
      </c>
      <c r="BE383" s="35">
        <v>0</v>
      </c>
      <c r="BF383" s="35">
        <v>0</v>
      </c>
      <c r="BG383" s="35">
        <v>0</v>
      </c>
      <c r="BH383" s="35">
        <v>0</v>
      </c>
      <c r="BI383" s="35">
        <v>0</v>
      </c>
      <c r="BJ383" s="35">
        <v>0</v>
      </c>
      <c r="BK383" s="35">
        <v>0</v>
      </c>
      <c r="BL383" s="35">
        <v>0</v>
      </c>
      <c r="BM383" s="35">
        <v>3</v>
      </c>
      <c r="BN383" s="35">
        <v>0</v>
      </c>
      <c r="BO383" s="35">
        <v>3</v>
      </c>
      <c r="BP383" s="35">
        <v>0</v>
      </c>
      <c r="BQ383" s="35">
        <v>0</v>
      </c>
    </row>
    <row r="384" spans="1:69" x14ac:dyDescent="0.25">
      <c r="A384" s="35" t="s">
        <v>293</v>
      </c>
      <c r="B384" s="35" t="s">
        <v>1866</v>
      </c>
      <c r="C384" s="35">
        <v>87449691</v>
      </c>
      <c r="D384" s="35" t="s">
        <v>1867</v>
      </c>
      <c r="E384" s="35" t="s">
        <v>1236</v>
      </c>
      <c r="F384" s="35" t="s">
        <v>188</v>
      </c>
      <c r="G384" s="67">
        <v>500</v>
      </c>
      <c r="H384" s="67">
        <v>0</v>
      </c>
      <c r="I384" s="67">
        <v>500</v>
      </c>
      <c r="J384" s="35">
        <v>0</v>
      </c>
      <c r="K384" s="35">
        <v>0</v>
      </c>
      <c r="L384" s="35">
        <v>0</v>
      </c>
      <c r="M384" s="35">
        <v>0</v>
      </c>
      <c r="N384" s="35">
        <v>0</v>
      </c>
      <c r="O384" s="35">
        <v>0</v>
      </c>
      <c r="P384" s="35">
        <v>0</v>
      </c>
      <c r="Q384" s="35">
        <v>0</v>
      </c>
      <c r="R384" s="35">
        <v>0</v>
      </c>
      <c r="S384" s="35">
        <v>0</v>
      </c>
      <c r="T384" s="35">
        <v>0</v>
      </c>
      <c r="U384" s="35">
        <v>0</v>
      </c>
      <c r="V384" s="35">
        <v>0</v>
      </c>
      <c r="W384" s="35">
        <v>0</v>
      </c>
      <c r="X384" s="35">
        <v>0</v>
      </c>
      <c r="Y384" s="35">
        <v>0</v>
      </c>
      <c r="Z384" s="35">
        <v>0</v>
      </c>
      <c r="AA384" s="35">
        <v>0</v>
      </c>
      <c r="AB384" s="35">
        <v>0</v>
      </c>
      <c r="AC384" s="35">
        <v>0</v>
      </c>
      <c r="AD384" s="35">
        <v>0</v>
      </c>
      <c r="AE384" s="35">
        <v>0</v>
      </c>
      <c r="AF384" s="35">
        <v>0</v>
      </c>
      <c r="AG384" s="35">
        <v>0</v>
      </c>
      <c r="AH384" s="35">
        <v>0</v>
      </c>
      <c r="AI384" s="35">
        <v>0</v>
      </c>
      <c r="AJ384" s="35">
        <v>0</v>
      </c>
      <c r="AK384" s="35">
        <v>0</v>
      </c>
      <c r="AL384" s="35">
        <v>0</v>
      </c>
      <c r="AM384" s="35">
        <v>0</v>
      </c>
      <c r="AN384" s="35">
        <v>0</v>
      </c>
      <c r="AO384" s="35">
        <v>0</v>
      </c>
      <c r="AP384" s="35">
        <v>0</v>
      </c>
      <c r="AQ384" s="35">
        <v>0</v>
      </c>
      <c r="AR384" s="35">
        <v>0</v>
      </c>
      <c r="AS384" s="35">
        <v>0</v>
      </c>
      <c r="AT384" s="35">
        <v>0</v>
      </c>
      <c r="AU384" s="35">
        <v>35</v>
      </c>
      <c r="AV384" s="35">
        <v>156</v>
      </c>
      <c r="AW384" s="35">
        <v>43</v>
      </c>
      <c r="AX384" s="35">
        <v>47</v>
      </c>
      <c r="AY384" s="35">
        <v>232</v>
      </c>
      <c r="AZ384" s="35">
        <v>252</v>
      </c>
      <c r="BA384" s="35" t="s">
        <v>1366</v>
      </c>
      <c r="BB384" s="35" t="s">
        <v>1868</v>
      </c>
      <c r="BC384" s="67">
        <v>0</v>
      </c>
      <c r="BD384" s="35">
        <v>0</v>
      </c>
      <c r="BE384" s="35">
        <v>0</v>
      </c>
      <c r="BF384" s="35">
        <v>0</v>
      </c>
      <c r="BG384" s="35">
        <v>0</v>
      </c>
      <c r="BH384" s="35">
        <v>0</v>
      </c>
      <c r="BI384" s="35">
        <v>0</v>
      </c>
      <c r="BJ384" s="35">
        <v>0</v>
      </c>
      <c r="BK384" s="35">
        <v>0</v>
      </c>
      <c r="BL384" s="35">
        <v>0</v>
      </c>
      <c r="BM384" s="35">
        <v>0</v>
      </c>
      <c r="BN384" s="35">
        <v>0</v>
      </c>
      <c r="BO384" s="35">
        <v>0</v>
      </c>
      <c r="BP384" s="35">
        <v>0</v>
      </c>
      <c r="BQ384" s="35">
        <v>0</v>
      </c>
    </row>
    <row r="385" spans="1:69" x14ac:dyDescent="0.25">
      <c r="A385" s="35" t="s">
        <v>293</v>
      </c>
      <c r="B385" s="35" t="s">
        <v>1192</v>
      </c>
      <c r="C385" s="35">
        <v>87440038</v>
      </c>
      <c r="D385" s="35" t="s">
        <v>1193</v>
      </c>
      <c r="E385" s="35" t="s">
        <v>350</v>
      </c>
      <c r="F385" s="35" t="s">
        <v>140</v>
      </c>
      <c r="G385" s="67">
        <v>1102</v>
      </c>
      <c r="H385" s="67">
        <v>45.75</v>
      </c>
      <c r="I385" s="67">
        <v>1148</v>
      </c>
      <c r="J385" s="35">
        <v>6</v>
      </c>
      <c r="K385" s="35">
        <v>0</v>
      </c>
      <c r="L385" s="35">
        <v>6</v>
      </c>
      <c r="M385" s="35">
        <v>1</v>
      </c>
      <c r="N385" s="35">
        <v>8</v>
      </c>
      <c r="O385" s="35">
        <v>4</v>
      </c>
      <c r="P385" s="35">
        <v>12</v>
      </c>
      <c r="Q385" s="35">
        <v>0.66666666666666663</v>
      </c>
      <c r="R385" s="35">
        <v>0</v>
      </c>
      <c r="S385" s="35">
        <v>0</v>
      </c>
      <c r="T385" s="35">
        <v>0</v>
      </c>
      <c r="U385" s="35">
        <v>0</v>
      </c>
      <c r="V385" s="35">
        <v>0</v>
      </c>
      <c r="W385" s="35">
        <v>0</v>
      </c>
      <c r="X385" s="35">
        <v>0</v>
      </c>
      <c r="Y385" s="35">
        <v>0</v>
      </c>
      <c r="Z385" s="35">
        <v>0</v>
      </c>
      <c r="AA385" s="35">
        <v>0</v>
      </c>
      <c r="AB385" s="35">
        <v>0</v>
      </c>
      <c r="AC385" s="35">
        <v>0</v>
      </c>
      <c r="AD385" s="35">
        <v>0</v>
      </c>
      <c r="AE385" s="35">
        <v>0</v>
      </c>
      <c r="AF385" s="35">
        <v>0</v>
      </c>
      <c r="AG385" s="35">
        <v>0</v>
      </c>
      <c r="AH385" s="35">
        <v>0</v>
      </c>
      <c r="AI385" s="35">
        <v>0</v>
      </c>
      <c r="AJ385" s="35">
        <v>0</v>
      </c>
      <c r="AK385" s="35">
        <v>0</v>
      </c>
      <c r="AL385" s="35">
        <v>1</v>
      </c>
      <c r="AM385" s="35">
        <v>1</v>
      </c>
      <c r="AN385" s="35">
        <v>2</v>
      </c>
      <c r="AO385" s="35">
        <v>0.5</v>
      </c>
      <c r="AP385" s="35">
        <v>0</v>
      </c>
      <c r="AQ385" s="35">
        <v>0</v>
      </c>
      <c r="AR385" s="35">
        <v>0</v>
      </c>
      <c r="AS385" s="35">
        <v>0</v>
      </c>
      <c r="AT385" s="35">
        <v>15</v>
      </c>
      <c r="AU385" s="35">
        <v>3</v>
      </c>
      <c r="AV385" s="35">
        <v>25</v>
      </c>
      <c r="AW385" s="35">
        <v>8</v>
      </c>
      <c r="AX385" s="35">
        <v>8</v>
      </c>
      <c r="AY385" s="35">
        <v>57</v>
      </c>
      <c r="AZ385" s="35">
        <v>52</v>
      </c>
      <c r="BA385" s="35" t="s">
        <v>430</v>
      </c>
      <c r="BB385" s="35" t="s">
        <v>1194</v>
      </c>
      <c r="BC385" s="67">
        <v>45.75</v>
      </c>
      <c r="BD385" s="35">
        <v>22</v>
      </c>
      <c r="BE385" s="35">
        <v>20</v>
      </c>
      <c r="BF385" s="35">
        <v>0</v>
      </c>
      <c r="BG385" s="35">
        <v>0</v>
      </c>
      <c r="BH385" s="35">
        <v>0</v>
      </c>
      <c r="BI385" s="35">
        <v>0</v>
      </c>
      <c r="BJ385" s="35">
        <v>0</v>
      </c>
      <c r="BK385" s="35">
        <v>3.75</v>
      </c>
      <c r="BL385" s="35">
        <v>0</v>
      </c>
      <c r="BM385" s="35">
        <v>7</v>
      </c>
      <c r="BN385" s="35">
        <v>3</v>
      </c>
      <c r="BO385" s="35">
        <v>12</v>
      </c>
      <c r="BP385" s="35">
        <v>4</v>
      </c>
      <c r="BQ385" s="35">
        <v>1</v>
      </c>
    </row>
    <row r="386" spans="1:69" x14ac:dyDescent="0.25">
      <c r="A386" s="35" t="s">
        <v>293</v>
      </c>
      <c r="B386" s="35" t="s">
        <v>1869</v>
      </c>
      <c r="C386" s="35">
        <v>87418924</v>
      </c>
      <c r="D386" s="35" t="s">
        <v>1870</v>
      </c>
      <c r="E386" s="35" t="s">
        <v>1871</v>
      </c>
      <c r="F386" s="35" t="s">
        <v>140</v>
      </c>
      <c r="G386" s="67">
        <v>1459</v>
      </c>
      <c r="H386" s="67">
        <v>7.875</v>
      </c>
      <c r="I386" s="67">
        <v>1467</v>
      </c>
      <c r="J386" s="35">
        <v>0</v>
      </c>
      <c r="K386" s="35">
        <v>0</v>
      </c>
      <c r="L386" s="35">
        <v>0</v>
      </c>
      <c r="M386" s="35">
        <v>0</v>
      </c>
      <c r="N386" s="35">
        <v>6</v>
      </c>
      <c r="O386" s="35">
        <v>0</v>
      </c>
      <c r="P386" s="35">
        <v>6</v>
      </c>
      <c r="Q386" s="35">
        <v>1</v>
      </c>
      <c r="R386" s="35">
        <v>0</v>
      </c>
      <c r="S386" s="35">
        <v>0</v>
      </c>
      <c r="T386" s="35">
        <v>0</v>
      </c>
      <c r="U386" s="35">
        <v>0</v>
      </c>
      <c r="V386" s="35">
        <v>0</v>
      </c>
      <c r="W386" s="35">
        <v>0</v>
      </c>
      <c r="X386" s="35">
        <v>0</v>
      </c>
      <c r="Y386" s="35">
        <v>0</v>
      </c>
      <c r="Z386" s="35">
        <v>0</v>
      </c>
      <c r="AA386" s="35">
        <v>0</v>
      </c>
      <c r="AB386" s="35">
        <v>0</v>
      </c>
      <c r="AC386" s="35">
        <v>0</v>
      </c>
      <c r="AD386" s="35">
        <v>0</v>
      </c>
      <c r="AE386" s="35">
        <v>0</v>
      </c>
      <c r="AF386" s="35">
        <v>0</v>
      </c>
      <c r="AG386" s="35">
        <v>0</v>
      </c>
      <c r="AH386" s="35">
        <v>0</v>
      </c>
      <c r="AI386" s="35">
        <v>0</v>
      </c>
      <c r="AJ386" s="35">
        <v>0</v>
      </c>
      <c r="AK386" s="35">
        <v>0</v>
      </c>
      <c r="AL386" s="35">
        <v>2</v>
      </c>
      <c r="AM386" s="35">
        <v>2</v>
      </c>
      <c r="AN386" s="35">
        <v>4</v>
      </c>
      <c r="AO386" s="35">
        <v>0.5</v>
      </c>
      <c r="AP386" s="35">
        <v>0</v>
      </c>
      <c r="AQ386" s="35">
        <v>0</v>
      </c>
      <c r="AR386" s="35">
        <v>0</v>
      </c>
      <c r="AS386" s="35">
        <v>0</v>
      </c>
      <c r="AT386" s="35">
        <v>8</v>
      </c>
      <c r="AU386" s="35">
        <v>9</v>
      </c>
      <c r="AV386" s="35">
        <v>103</v>
      </c>
      <c r="AW386" s="35">
        <v>3</v>
      </c>
      <c r="AX386" s="35">
        <v>3</v>
      </c>
      <c r="AY386" s="35">
        <v>15</v>
      </c>
      <c r="AZ386" s="35">
        <v>15</v>
      </c>
      <c r="BA386" s="35" t="s">
        <v>468</v>
      </c>
      <c r="BB386" s="35" t="s">
        <v>1872</v>
      </c>
      <c r="BC386" s="67">
        <v>7.875</v>
      </c>
      <c r="BD386" s="35">
        <v>0</v>
      </c>
      <c r="BE386" s="35">
        <v>6</v>
      </c>
      <c r="BF386" s="35">
        <v>0</v>
      </c>
      <c r="BG386" s="35">
        <v>0</v>
      </c>
      <c r="BH386" s="35">
        <v>0</v>
      </c>
      <c r="BI386" s="35">
        <v>0</v>
      </c>
      <c r="BJ386" s="35">
        <v>0</v>
      </c>
      <c r="BK386" s="35">
        <v>1.875</v>
      </c>
      <c r="BL386" s="35">
        <v>0</v>
      </c>
      <c r="BM386" s="35">
        <v>8</v>
      </c>
      <c r="BN386" s="35">
        <v>1</v>
      </c>
      <c r="BO386" s="35">
        <v>7</v>
      </c>
      <c r="BP386" s="35">
        <v>2</v>
      </c>
      <c r="BQ386" s="35">
        <v>0</v>
      </c>
    </row>
    <row r="387" spans="1:69" x14ac:dyDescent="0.25">
      <c r="A387" s="35" t="s">
        <v>293</v>
      </c>
      <c r="B387" s="35" t="s">
        <v>1353</v>
      </c>
      <c r="C387" s="35">
        <v>97090233</v>
      </c>
      <c r="D387" s="35" t="s">
        <v>1271</v>
      </c>
      <c r="E387" s="35" t="s">
        <v>1272</v>
      </c>
      <c r="F387" s="35" t="s">
        <v>188</v>
      </c>
      <c r="G387" s="67">
        <v>500</v>
      </c>
      <c r="H387" s="67">
        <v>15.5</v>
      </c>
      <c r="I387" s="67">
        <v>516</v>
      </c>
      <c r="J387" s="35">
        <v>4</v>
      </c>
      <c r="K387" s="35">
        <v>4</v>
      </c>
      <c r="L387" s="35">
        <v>8</v>
      </c>
      <c r="M387" s="35">
        <v>0.5</v>
      </c>
      <c r="N387" s="35">
        <v>5</v>
      </c>
      <c r="O387" s="35">
        <v>7</v>
      </c>
      <c r="P387" s="35">
        <v>12</v>
      </c>
      <c r="Q387" s="35">
        <v>0.41666666666666669</v>
      </c>
      <c r="R387" s="35">
        <v>0</v>
      </c>
      <c r="S387" s="35">
        <v>0</v>
      </c>
      <c r="T387" s="35">
        <v>0</v>
      </c>
      <c r="U387" s="35">
        <v>0</v>
      </c>
      <c r="V387" s="35">
        <v>0</v>
      </c>
      <c r="W387" s="35">
        <v>0</v>
      </c>
      <c r="X387" s="35">
        <v>0</v>
      </c>
      <c r="Y387" s="35">
        <v>0</v>
      </c>
      <c r="Z387" s="35">
        <v>0</v>
      </c>
      <c r="AA387" s="35">
        <v>0</v>
      </c>
      <c r="AB387" s="35">
        <v>0</v>
      </c>
      <c r="AC387" s="35">
        <v>0</v>
      </c>
      <c r="AD387" s="35">
        <v>0</v>
      </c>
      <c r="AE387" s="35">
        <v>0</v>
      </c>
      <c r="AF387" s="35">
        <v>0</v>
      </c>
      <c r="AG387" s="35">
        <v>0</v>
      </c>
      <c r="AH387" s="35">
        <v>0</v>
      </c>
      <c r="AI387" s="35">
        <v>0</v>
      </c>
      <c r="AJ387" s="35">
        <v>0</v>
      </c>
      <c r="AK387" s="35">
        <v>0</v>
      </c>
      <c r="AL387" s="35">
        <v>0</v>
      </c>
      <c r="AM387" s="35">
        <v>0</v>
      </c>
      <c r="AN387" s="35">
        <v>0</v>
      </c>
      <c r="AO387" s="35">
        <v>0</v>
      </c>
      <c r="AP387" s="35">
        <v>1</v>
      </c>
      <c r="AQ387" s="35">
        <v>2</v>
      </c>
      <c r="AR387" s="35">
        <v>3</v>
      </c>
      <c r="AS387" s="35">
        <v>0.33333333333333331</v>
      </c>
      <c r="AT387" s="35">
        <v>10</v>
      </c>
      <c r="AU387" s="35">
        <v>20</v>
      </c>
      <c r="AV387" s="35">
        <v>74</v>
      </c>
      <c r="AW387" s="35">
        <v>43</v>
      </c>
      <c r="AX387" s="35">
        <v>41</v>
      </c>
      <c r="AY387" s="35">
        <v>232</v>
      </c>
      <c r="AZ387" s="35">
        <v>231</v>
      </c>
      <c r="BA387" s="35" t="s">
        <v>1372</v>
      </c>
      <c r="BB387" s="35" t="s">
        <v>1354</v>
      </c>
      <c r="BC387" s="67">
        <v>15.5</v>
      </c>
      <c r="BD387" s="35">
        <v>6</v>
      </c>
      <c r="BE387" s="35">
        <v>8.5</v>
      </c>
      <c r="BF387" s="35">
        <v>0</v>
      </c>
      <c r="BG387" s="35">
        <v>0</v>
      </c>
      <c r="BH387" s="35">
        <v>0</v>
      </c>
      <c r="BI387" s="35">
        <v>0</v>
      </c>
      <c r="BJ387" s="35">
        <v>0</v>
      </c>
      <c r="BK387" s="35">
        <v>0</v>
      </c>
      <c r="BL387" s="35">
        <v>1</v>
      </c>
      <c r="BM387" s="35">
        <v>2</v>
      </c>
      <c r="BN387" s="35">
        <v>2</v>
      </c>
      <c r="BO387" s="35">
        <v>8</v>
      </c>
      <c r="BP387" s="35">
        <v>13</v>
      </c>
      <c r="BQ387" s="35">
        <v>0</v>
      </c>
    </row>
    <row r="388" spans="1:69" x14ac:dyDescent="0.25">
      <c r="A388" s="35" t="s">
        <v>293</v>
      </c>
      <c r="B388" s="35" t="s">
        <v>1873</v>
      </c>
      <c r="C388" s="35">
        <v>97098812</v>
      </c>
      <c r="D388" s="35" t="s">
        <v>1874</v>
      </c>
      <c r="E388" s="35" t="s">
        <v>1875</v>
      </c>
      <c r="F388" s="35" t="s">
        <v>221</v>
      </c>
      <c r="G388" s="67">
        <v>500</v>
      </c>
      <c r="H388" s="67">
        <v>0</v>
      </c>
      <c r="I388" s="67">
        <v>500</v>
      </c>
      <c r="J388" s="35">
        <v>0</v>
      </c>
      <c r="K388" s="35">
        <v>0</v>
      </c>
      <c r="L388" s="35">
        <v>0</v>
      </c>
      <c r="M388" s="35">
        <v>0</v>
      </c>
      <c r="N388" s="35">
        <v>0</v>
      </c>
      <c r="O388" s="35">
        <v>0</v>
      </c>
      <c r="P388" s="35">
        <v>0</v>
      </c>
      <c r="Q388" s="35">
        <v>0</v>
      </c>
      <c r="R388" s="35">
        <v>0</v>
      </c>
      <c r="S388" s="35">
        <v>0</v>
      </c>
      <c r="T388" s="35">
        <v>0</v>
      </c>
      <c r="U388" s="35">
        <v>0</v>
      </c>
      <c r="V388" s="35">
        <v>0</v>
      </c>
      <c r="W388" s="35">
        <v>0</v>
      </c>
      <c r="X388" s="35">
        <v>0</v>
      </c>
      <c r="Y388" s="35">
        <v>0</v>
      </c>
      <c r="Z388" s="35">
        <v>0</v>
      </c>
      <c r="AA388" s="35">
        <v>0</v>
      </c>
      <c r="AB388" s="35">
        <v>0</v>
      </c>
      <c r="AC388" s="35">
        <v>0</v>
      </c>
      <c r="AD388" s="35">
        <v>0</v>
      </c>
      <c r="AE388" s="35">
        <v>0</v>
      </c>
      <c r="AF388" s="35">
        <v>0</v>
      </c>
      <c r="AG388" s="35">
        <v>0</v>
      </c>
      <c r="AH388" s="35">
        <v>0</v>
      </c>
      <c r="AI388" s="35">
        <v>0</v>
      </c>
      <c r="AJ388" s="35">
        <v>0</v>
      </c>
      <c r="AK388" s="35">
        <v>0</v>
      </c>
      <c r="AL388" s="35">
        <v>0</v>
      </c>
      <c r="AM388" s="35">
        <v>0</v>
      </c>
      <c r="AN388" s="35">
        <v>0</v>
      </c>
      <c r="AO388" s="35">
        <v>0</v>
      </c>
      <c r="AP388" s="35">
        <v>0</v>
      </c>
      <c r="AQ388" s="35">
        <v>0</v>
      </c>
      <c r="AR388" s="35">
        <v>0</v>
      </c>
      <c r="AS388" s="35">
        <v>0</v>
      </c>
      <c r="AT388" s="35">
        <v>0</v>
      </c>
      <c r="AU388" s="35">
        <v>5</v>
      </c>
      <c r="AV388" s="35">
        <v>156</v>
      </c>
      <c r="AW388" s="35">
        <v>10</v>
      </c>
      <c r="AX388" s="35">
        <v>10</v>
      </c>
      <c r="AY388" s="35">
        <v>232</v>
      </c>
      <c r="AZ388" s="35">
        <v>252</v>
      </c>
      <c r="BA388" s="35" t="s">
        <v>607</v>
      </c>
      <c r="BB388" s="35" t="s">
        <v>1876</v>
      </c>
      <c r="BC388" s="67">
        <v>0</v>
      </c>
      <c r="BD388" s="35">
        <v>0</v>
      </c>
      <c r="BE388" s="35">
        <v>0</v>
      </c>
      <c r="BF388" s="35">
        <v>0</v>
      </c>
      <c r="BG388" s="35">
        <v>0</v>
      </c>
      <c r="BH388" s="35">
        <v>0</v>
      </c>
      <c r="BI388" s="35">
        <v>0</v>
      </c>
      <c r="BJ388" s="35">
        <v>0</v>
      </c>
      <c r="BK388" s="35">
        <v>0</v>
      </c>
      <c r="BL388" s="35">
        <v>0</v>
      </c>
      <c r="BM388" s="35">
        <v>0</v>
      </c>
      <c r="BN388" s="35">
        <v>0</v>
      </c>
      <c r="BO388" s="35">
        <v>0</v>
      </c>
      <c r="BP388" s="35">
        <v>0</v>
      </c>
      <c r="BQ388" s="35">
        <v>0</v>
      </c>
    </row>
    <row r="389" spans="1:69" x14ac:dyDescent="0.25">
      <c r="A389" s="35" t="s">
        <v>293</v>
      </c>
      <c r="B389" s="35" t="s">
        <v>1877</v>
      </c>
      <c r="C389" s="35">
        <v>97081697</v>
      </c>
      <c r="D389" s="35" t="s">
        <v>1878</v>
      </c>
      <c r="E389" s="35" t="s">
        <v>1879</v>
      </c>
      <c r="F389" s="35" t="s">
        <v>101</v>
      </c>
      <c r="G389" s="67">
        <v>500</v>
      </c>
      <c r="H389" s="67">
        <v>-20</v>
      </c>
      <c r="I389" s="67">
        <v>480</v>
      </c>
      <c r="J389" s="35">
        <v>0</v>
      </c>
      <c r="K389" s="35">
        <v>0</v>
      </c>
      <c r="L389" s="35">
        <v>0</v>
      </c>
      <c r="M389" s="35">
        <v>0</v>
      </c>
      <c r="N389" s="35">
        <v>0</v>
      </c>
      <c r="O389" s="35">
        <v>0</v>
      </c>
      <c r="P389" s="35">
        <v>0</v>
      </c>
      <c r="Q389" s="35">
        <v>0</v>
      </c>
      <c r="R389" s="35">
        <v>0</v>
      </c>
      <c r="S389" s="35">
        <v>4</v>
      </c>
      <c r="T389" s="35">
        <v>4</v>
      </c>
      <c r="U389" s="35">
        <v>0</v>
      </c>
      <c r="V389" s="35">
        <v>0</v>
      </c>
      <c r="W389" s="35">
        <v>0</v>
      </c>
      <c r="X389" s="35">
        <v>0</v>
      </c>
      <c r="Y389" s="35">
        <v>0</v>
      </c>
      <c r="Z389" s="35">
        <v>0</v>
      </c>
      <c r="AA389" s="35">
        <v>0</v>
      </c>
      <c r="AB389" s="35">
        <v>0</v>
      </c>
      <c r="AC389" s="35">
        <v>0</v>
      </c>
      <c r="AD389" s="35">
        <v>0</v>
      </c>
      <c r="AE389" s="35">
        <v>0</v>
      </c>
      <c r="AF389" s="35">
        <v>0</v>
      </c>
      <c r="AG389" s="35">
        <v>0</v>
      </c>
      <c r="AH389" s="35">
        <v>0</v>
      </c>
      <c r="AI389" s="35">
        <v>0</v>
      </c>
      <c r="AJ389" s="35">
        <v>0</v>
      </c>
      <c r="AK389" s="35">
        <v>0</v>
      </c>
      <c r="AL389" s="35">
        <v>0</v>
      </c>
      <c r="AM389" s="35">
        <v>0</v>
      </c>
      <c r="AN389" s="35">
        <v>0</v>
      </c>
      <c r="AO389" s="35">
        <v>0</v>
      </c>
      <c r="AP389" s="35">
        <v>0</v>
      </c>
      <c r="AQ389" s="35">
        <v>0</v>
      </c>
      <c r="AR389" s="35">
        <v>0</v>
      </c>
      <c r="AS389" s="35">
        <v>0</v>
      </c>
      <c r="AT389" s="35">
        <v>0</v>
      </c>
      <c r="AU389" s="35">
        <v>19</v>
      </c>
      <c r="AV389" s="35">
        <v>413</v>
      </c>
      <c r="AW389" s="35">
        <v>13</v>
      </c>
      <c r="AX389" s="35">
        <v>21</v>
      </c>
      <c r="AY389" s="35">
        <v>232</v>
      </c>
      <c r="AZ389" s="35">
        <v>252</v>
      </c>
      <c r="BA389" s="35" t="s">
        <v>1296</v>
      </c>
      <c r="BB389" s="35" t="s">
        <v>1880</v>
      </c>
      <c r="BC389" s="67">
        <v>-20</v>
      </c>
      <c r="BD389" s="35">
        <v>0</v>
      </c>
      <c r="BE389" s="35">
        <v>0</v>
      </c>
      <c r="BF389" s="35">
        <v>-20</v>
      </c>
      <c r="BG389" s="35">
        <v>0</v>
      </c>
      <c r="BH389" s="35">
        <v>0</v>
      </c>
      <c r="BI389" s="35">
        <v>0</v>
      </c>
      <c r="BJ389" s="35">
        <v>0</v>
      </c>
      <c r="BK389" s="35">
        <v>0</v>
      </c>
      <c r="BL389" s="35">
        <v>0</v>
      </c>
      <c r="BM389" s="35">
        <v>0</v>
      </c>
      <c r="BN389" s="35">
        <v>0</v>
      </c>
      <c r="BO389" s="35">
        <v>0</v>
      </c>
      <c r="BP389" s="35">
        <v>4</v>
      </c>
      <c r="BQ389" s="35">
        <v>0</v>
      </c>
    </row>
    <row r="390" spans="1:69" x14ac:dyDescent="0.25">
      <c r="A390" s="35" t="s">
        <v>293</v>
      </c>
      <c r="B390" s="35" t="s">
        <v>727</v>
      </c>
      <c r="C390" s="35">
        <v>87460670</v>
      </c>
      <c r="D390" s="35" t="s">
        <v>240</v>
      </c>
      <c r="E390" s="35" t="s">
        <v>784</v>
      </c>
      <c r="F390" s="35" t="s">
        <v>234</v>
      </c>
      <c r="G390" s="67">
        <v>500</v>
      </c>
      <c r="H390" s="67">
        <v>0</v>
      </c>
      <c r="I390" s="67">
        <v>500</v>
      </c>
      <c r="J390" s="35">
        <v>0</v>
      </c>
      <c r="K390" s="35">
        <v>0</v>
      </c>
      <c r="L390" s="35">
        <v>0</v>
      </c>
      <c r="M390" s="35">
        <v>0</v>
      </c>
      <c r="N390" s="35">
        <v>0</v>
      </c>
      <c r="O390" s="35">
        <v>0</v>
      </c>
      <c r="P390" s="35">
        <v>0</v>
      </c>
      <c r="Q390" s="35">
        <v>0</v>
      </c>
      <c r="R390" s="35">
        <v>0</v>
      </c>
      <c r="S390" s="35">
        <v>0</v>
      </c>
      <c r="T390" s="35">
        <v>0</v>
      </c>
      <c r="U390" s="35">
        <v>0</v>
      </c>
      <c r="V390" s="35">
        <v>0</v>
      </c>
      <c r="W390" s="35">
        <v>0</v>
      </c>
      <c r="X390" s="35">
        <v>0</v>
      </c>
      <c r="Y390" s="35">
        <v>0</v>
      </c>
      <c r="Z390" s="35">
        <v>0</v>
      </c>
      <c r="AA390" s="35">
        <v>0</v>
      </c>
      <c r="AB390" s="35">
        <v>0</v>
      </c>
      <c r="AC390" s="35">
        <v>0</v>
      </c>
      <c r="AD390" s="35">
        <v>0</v>
      </c>
      <c r="AE390" s="35">
        <v>0</v>
      </c>
      <c r="AF390" s="35">
        <v>0</v>
      </c>
      <c r="AG390" s="35">
        <v>0</v>
      </c>
      <c r="AH390" s="35">
        <v>0</v>
      </c>
      <c r="AI390" s="35">
        <v>0</v>
      </c>
      <c r="AJ390" s="35">
        <v>0</v>
      </c>
      <c r="AK390" s="35">
        <v>0</v>
      </c>
      <c r="AL390" s="35">
        <v>0</v>
      </c>
      <c r="AM390" s="35">
        <v>0</v>
      </c>
      <c r="AN390" s="35">
        <v>0</v>
      </c>
      <c r="AO390" s="35">
        <v>0</v>
      </c>
      <c r="AP390" s="35">
        <v>0</v>
      </c>
      <c r="AQ390" s="35">
        <v>0</v>
      </c>
      <c r="AR390" s="35">
        <v>0</v>
      </c>
      <c r="AS390" s="35">
        <v>0</v>
      </c>
      <c r="AT390" s="35">
        <v>0</v>
      </c>
      <c r="AU390" s="35">
        <v>2</v>
      </c>
      <c r="AV390" s="35">
        <v>156</v>
      </c>
      <c r="AW390" s="35">
        <v>2</v>
      </c>
      <c r="AX390" s="35">
        <v>3</v>
      </c>
      <c r="AY390" s="35">
        <v>232</v>
      </c>
      <c r="AZ390" s="35">
        <v>252</v>
      </c>
      <c r="BA390" s="35" t="s">
        <v>730</v>
      </c>
      <c r="BB390" s="35" t="s">
        <v>728</v>
      </c>
      <c r="BC390" s="67">
        <v>0</v>
      </c>
      <c r="BD390" s="35">
        <v>0</v>
      </c>
      <c r="BE390" s="35">
        <v>0</v>
      </c>
      <c r="BF390" s="35">
        <v>0</v>
      </c>
      <c r="BG390" s="35">
        <v>0</v>
      </c>
      <c r="BH390" s="35">
        <v>0</v>
      </c>
      <c r="BI390" s="35">
        <v>0</v>
      </c>
      <c r="BJ390" s="35">
        <v>0</v>
      </c>
      <c r="BK390" s="35">
        <v>0</v>
      </c>
      <c r="BL390" s="35">
        <v>0</v>
      </c>
      <c r="BM390" s="35">
        <v>0</v>
      </c>
      <c r="BN390" s="35">
        <v>0</v>
      </c>
      <c r="BO390" s="35">
        <v>0</v>
      </c>
      <c r="BP390" s="35">
        <v>0</v>
      </c>
      <c r="BQ390" s="35">
        <v>0</v>
      </c>
    </row>
    <row r="391" spans="1:69" x14ac:dyDescent="0.25">
      <c r="A391" s="35" t="s">
        <v>293</v>
      </c>
      <c r="B391" s="35" t="s">
        <v>1881</v>
      </c>
      <c r="C391" s="35">
        <v>97094318</v>
      </c>
      <c r="D391" s="35" t="s">
        <v>1882</v>
      </c>
      <c r="E391" s="35" t="s">
        <v>218</v>
      </c>
      <c r="F391" s="35" t="s">
        <v>140</v>
      </c>
      <c r="G391" s="67">
        <v>500</v>
      </c>
      <c r="H391" s="67">
        <v>47</v>
      </c>
      <c r="I391" s="67">
        <v>547</v>
      </c>
      <c r="J391" s="35">
        <v>4</v>
      </c>
      <c r="K391" s="35">
        <v>0</v>
      </c>
      <c r="L391" s="35">
        <v>4</v>
      </c>
      <c r="M391" s="35">
        <v>1</v>
      </c>
      <c r="N391" s="35">
        <v>0</v>
      </c>
      <c r="O391" s="35">
        <v>0</v>
      </c>
      <c r="P391" s="35">
        <v>0</v>
      </c>
      <c r="Q391" s="35">
        <v>0</v>
      </c>
      <c r="R391" s="35">
        <v>0</v>
      </c>
      <c r="S391" s="35">
        <v>0</v>
      </c>
      <c r="T391" s="35">
        <v>0</v>
      </c>
      <c r="U391" s="35">
        <v>0</v>
      </c>
      <c r="V391" s="35">
        <v>0</v>
      </c>
      <c r="W391" s="35">
        <v>0</v>
      </c>
      <c r="X391" s="35">
        <v>0</v>
      </c>
      <c r="Y391" s="35">
        <v>0</v>
      </c>
      <c r="Z391" s="35">
        <v>0</v>
      </c>
      <c r="AA391" s="35">
        <v>0</v>
      </c>
      <c r="AB391" s="35">
        <v>0</v>
      </c>
      <c r="AC391" s="35">
        <v>0</v>
      </c>
      <c r="AD391" s="35">
        <v>0</v>
      </c>
      <c r="AE391" s="35">
        <v>0</v>
      </c>
      <c r="AF391" s="35">
        <v>0</v>
      </c>
      <c r="AG391" s="35">
        <v>0</v>
      </c>
      <c r="AH391" s="35">
        <v>0</v>
      </c>
      <c r="AI391" s="35">
        <v>0</v>
      </c>
      <c r="AJ391" s="35">
        <v>0</v>
      </c>
      <c r="AK391" s="35">
        <v>0</v>
      </c>
      <c r="AL391" s="35">
        <v>0</v>
      </c>
      <c r="AM391" s="35">
        <v>0</v>
      </c>
      <c r="AN391" s="35">
        <v>0</v>
      </c>
      <c r="AO391" s="35">
        <v>0</v>
      </c>
      <c r="AP391" s="35">
        <v>0</v>
      </c>
      <c r="AQ391" s="35">
        <v>0</v>
      </c>
      <c r="AR391" s="35">
        <v>0</v>
      </c>
      <c r="AS391" s="35">
        <v>0</v>
      </c>
      <c r="AT391" s="35">
        <v>4</v>
      </c>
      <c r="AU391" s="35">
        <v>2</v>
      </c>
      <c r="AV391" s="35">
        <v>23</v>
      </c>
      <c r="AW391" s="35">
        <v>22</v>
      </c>
      <c r="AX391" s="35">
        <v>22</v>
      </c>
      <c r="AY391" s="35">
        <v>232</v>
      </c>
      <c r="AZ391" s="35">
        <v>216</v>
      </c>
      <c r="BA391" s="35" t="s">
        <v>463</v>
      </c>
      <c r="BB391" s="35" t="s">
        <v>1883</v>
      </c>
      <c r="BC391" s="67">
        <v>47</v>
      </c>
      <c r="BD391" s="35">
        <v>47</v>
      </c>
      <c r="BE391" s="35">
        <v>0</v>
      </c>
      <c r="BF391" s="35">
        <v>0</v>
      </c>
      <c r="BG391" s="35">
        <v>0</v>
      </c>
      <c r="BH391" s="35">
        <v>0</v>
      </c>
      <c r="BI391" s="35">
        <v>0</v>
      </c>
      <c r="BJ391" s="35">
        <v>0</v>
      </c>
      <c r="BK391" s="35">
        <v>0</v>
      </c>
      <c r="BL391" s="35">
        <v>0</v>
      </c>
      <c r="BM391" s="35">
        <v>4</v>
      </c>
      <c r="BN391" s="35">
        <v>2</v>
      </c>
      <c r="BO391" s="35">
        <v>2</v>
      </c>
      <c r="BP391" s="35">
        <v>0</v>
      </c>
      <c r="BQ391" s="35">
        <v>0</v>
      </c>
    </row>
    <row r="392" spans="1:69" x14ac:dyDescent="0.25">
      <c r="A392" s="35" t="s">
        <v>293</v>
      </c>
      <c r="B392" s="35" t="s">
        <v>1884</v>
      </c>
      <c r="C392" s="35">
        <v>97095887</v>
      </c>
      <c r="D392" s="35" t="s">
        <v>1885</v>
      </c>
      <c r="E392" s="35" t="s">
        <v>620</v>
      </c>
      <c r="F392" s="35" t="s">
        <v>241</v>
      </c>
      <c r="G392" s="67">
        <v>500</v>
      </c>
      <c r="H392" s="67">
        <v>0</v>
      </c>
      <c r="I392" s="67">
        <v>500</v>
      </c>
      <c r="J392" s="35">
        <v>0</v>
      </c>
      <c r="K392" s="35">
        <v>0</v>
      </c>
      <c r="L392" s="35">
        <v>0</v>
      </c>
      <c r="M392" s="35">
        <v>0</v>
      </c>
      <c r="N392" s="35">
        <v>0</v>
      </c>
      <c r="O392" s="35">
        <v>0</v>
      </c>
      <c r="P392" s="35">
        <v>0</v>
      </c>
      <c r="Q392" s="35">
        <v>0</v>
      </c>
      <c r="R392" s="35">
        <v>0</v>
      </c>
      <c r="S392" s="35">
        <v>0</v>
      </c>
      <c r="T392" s="35">
        <v>0</v>
      </c>
      <c r="U392" s="35">
        <v>0</v>
      </c>
      <c r="V392" s="35">
        <v>0</v>
      </c>
      <c r="W392" s="35">
        <v>0</v>
      </c>
      <c r="X392" s="35">
        <v>0</v>
      </c>
      <c r="Y392" s="35">
        <v>0</v>
      </c>
      <c r="Z392" s="35">
        <v>0</v>
      </c>
      <c r="AA392" s="35">
        <v>0</v>
      </c>
      <c r="AB392" s="35">
        <v>0</v>
      </c>
      <c r="AC392" s="35">
        <v>0</v>
      </c>
      <c r="AD392" s="35">
        <v>0</v>
      </c>
      <c r="AE392" s="35">
        <v>0</v>
      </c>
      <c r="AF392" s="35">
        <v>0</v>
      </c>
      <c r="AG392" s="35">
        <v>0</v>
      </c>
      <c r="AH392" s="35">
        <v>0</v>
      </c>
      <c r="AI392" s="35">
        <v>0</v>
      </c>
      <c r="AJ392" s="35">
        <v>0</v>
      </c>
      <c r="AK392" s="35">
        <v>0</v>
      </c>
      <c r="AL392" s="35">
        <v>0</v>
      </c>
      <c r="AM392" s="35">
        <v>0</v>
      </c>
      <c r="AN392" s="35">
        <v>0</v>
      </c>
      <c r="AO392" s="35">
        <v>0</v>
      </c>
      <c r="AP392" s="35">
        <v>0</v>
      </c>
      <c r="AQ392" s="35">
        <v>0</v>
      </c>
      <c r="AR392" s="35">
        <v>0</v>
      </c>
      <c r="AS392" s="35">
        <v>0</v>
      </c>
      <c r="AT392" s="35">
        <v>0</v>
      </c>
      <c r="AU392" s="35">
        <v>2</v>
      </c>
      <c r="AV392" s="35">
        <v>156</v>
      </c>
      <c r="AW392" s="35">
        <v>2</v>
      </c>
      <c r="AX392" s="35">
        <v>2</v>
      </c>
      <c r="AY392" s="35">
        <v>232</v>
      </c>
      <c r="AZ392" s="35">
        <v>252</v>
      </c>
      <c r="BA392" s="35" t="s">
        <v>1414</v>
      </c>
      <c r="BB392" s="35" t="s">
        <v>1886</v>
      </c>
      <c r="BC392" s="67">
        <v>0</v>
      </c>
      <c r="BD392" s="35">
        <v>0</v>
      </c>
      <c r="BE392" s="35">
        <v>0</v>
      </c>
      <c r="BF392" s="35">
        <v>0</v>
      </c>
      <c r="BG392" s="35">
        <v>0</v>
      </c>
      <c r="BH392" s="35">
        <v>0</v>
      </c>
      <c r="BI392" s="35">
        <v>0</v>
      </c>
      <c r="BJ392" s="35">
        <v>0</v>
      </c>
      <c r="BK392" s="35">
        <v>0</v>
      </c>
      <c r="BL392" s="35">
        <v>0</v>
      </c>
      <c r="BM392" s="35">
        <v>0</v>
      </c>
      <c r="BN392" s="35">
        <v>0</v>
      </c>
      <c r="BO392" s="35">
        <v>0</v>
      </c>
      <c r="BP392" s="35">
        <v>0</v>
      </c>
      <c r="BQ392" s="35">
        <v>0</v>
      </c>
    </row>
    <row r="393" spans="1:69" x14ac:dyDescent="0.25">
      <c r="A393" s="35" t="s">
        <v>293</v>
      </c>
      <c r="B393" s="35" t="s">
        <v>1887</v>
      </c>
      <c r="C393" s="35">
        <v>97092003</v>
      </c>
      <c r="D393" s="35" t="s">
        <v>1888</v>
      </c>
      <c r="E393" s="35" t="s">
        <v>352</v>
      </c>
      <c r="F393" s="35" t="s">
        <v>16</v>
      </c>
      <c r="G393" s="67">
        <v>500</v>
      </c>
      <c r="H393" s="67">
        <v>-21</v>
      </c>
      <c r="I393" s="67">
        <v>479</v>
      </c>
      <c r="J393" s="35">
        <v>2</v>
      </c>
      <c r="K393" s="35">
        <v>2</v>
      </c>
      <c r="L393" s="35">
        <v>4</v>
      </c>
      <c r="M393" s="35">
        <v>0.5</v>
      </c>
      <c r="N393" s="35">
        <v>0</v>
      </c>
      <c r="O393" s="35">
        <v>6</v>
      </c>
      <c r="P393" s="35">
        <v>6</v>
      </c>
      <c r="Q393" s="35">
        <v>0</v>
      </c>
      <c r="R393" s="35">
        <v>0</v>
      </c>
      <c r="S393" s="35">
        <v>0</v>
      </c>
      <c r="T393" s="35">
        <v>0</v>
      </c>
      <c r="U393" s="35">
        <v>0</v>
      </c>
      <c r="V393" s="35">
        <v>0</v>
      </c>
      <c r="W393" s="35">
        <v>0</v>
      </c>
      <c r="X393" s="35">
        <v>0</v>
      </c>
      <c r="Y393" s="35">
        <v>0</v>
      </c>
      <c r="Z393" s="35">
        <v>0</v>
      </c>
      <c r="AA393" s="35">
        <v>0</v>
      </c>
      <c r="AB393" s="35">
        <v>0</v>
      </c>
      <c r="AC393" s="35">
        <v>0</v>
      </c>
      <c r="AD393" s="35">
        <v>0</v>
      </c>
      <c r="AE393" s="35">
        <v>0</v>
      </c>
      <c r="AF393" s="35">
        <v>0</v>
      </c>
      <c r="AG393" s="35">
        <v>0</v>
      </c>
      <c r="AH393" s="35">
        <v>0</v>
      </c>
      <c r="AI393" s="35">
        <v>0</v>
      </c>
      <c r="AJ393" s="35">
        <v>0</v>
      </c>
      <c r="AK393" s="35">
        <v>0</v>
      </c>
      <c r="AL393" s="35">
        <v>0</v>
      </c>
      <c r="AM393" s="35">
        <v>0</v>
      </c>
      <c r="AN393" s="35">
        <v>0</v>
      </c>
      <c r="AO393" s="35">
        <v>0</v>
      </c>
      <c r="AP393" s="35">
        <v>0</v>
      </c>
      <c r="AQ393" s="35">
        <v>0</v>
      </c>
      <c r="AR393" s="35">
        <v>0</v>
      </c>
      <c r="AS393" s="35">
        <v>0</v>
      </c>
      <c r="AT393" s="35">
        <v>2</v>
      </c>
      <c r="AU393" s="35">
        <v>9</v>
      </c>
      <c r="AV393" s="35">
        <v>417</v>
      </c>
      <c r="AW393" s="35">
        <v>9</v>
      </c>
      <c r="AX393" s="35">
        <v>11</v>
      </c>
      <c r="AY393" s="35">
        <v>232</v>
      </c>
      <c r="AZ393" s="35">
        <v>252</v>
      </c>
      <c r="BA393" s="35" t="s">
        <v>1889</v>
      </c>
      <c r="BB393" s="35" t="s">
        <v>1890</v>
      </c>
      <c r="BC393" s="67">
        <v>-21</v>
      </c>
      <c r="BD393" s="35">
        <v>3</v>
      </c>
      <c r="BE393" s="35">
        <v>-24</v>
      </c>
      <c r="BF393" s="35">
        <v>0</v>
      </c>
      <c r="BG393" s="35">
        <v>0</v>
      </c>
      <c r="BH393" s="35">
        <v>0</v>
      </c>
      <c r="BI393" s="35">
        <v>0</v>
      </c>
      <c r="BJ393" s="35">
        <v>0</v>
      </c>
      <c r="BK393" s="35">
        <v>0</v>
      </c>
      <c r="BL393" s="35">
        <v>0</v>
      </c>
      <c r="BM393" s="35">
        <v>2</v>
      </c>
      <c r="BN393" s="35">
        <v>0</v>
      </c>
      <c r="BO393" s="35">
        <v>2</v>
      </c>
      <c r="BP393" s="35">
        <v>8</v>
      </c>
      <c r="BQ393" s="35">
        <v>0</v>
      </c>
    </row>
    <row r="394" spans="1:69" x14ac:dyDescent="0.25">
      <c r="A394" s="35" t="s">
        <v>293</v>
      </c>
      <c r="B394" s="35" t="s">
        <v>1195</v>
      </c>
      <c r="C394" s="35">
        <v>97083246</v>
      </c>
      <c r="D394" s="35" t="s">
        <v>1196</v>
      </c>
      <c r="E394" s="35" t="s">
        <v>1197</v>
      </c>
      <c r="F394" s="35" t="s">
        <v>188</v>
      </c>
      <c r="G394" s="67">
        <v>874</v>
      </c>
      <c r="H394" s="67">
        <v>53.25</v>
      </c>
      <c r="I394" s="67">
        <v>927</v>
      </c>
      <c r="J394" s="35">
        <v>3</v>
      </c>
      <c r="K394" s="35">
        <v>3</v>
      </c>
      <c r="L394" s="35">
        <v>6</v>
      </c>
      <c r="M394" s="35">
        <v>0.5</v>
      </c>
      <c r="N394" s="35">
        <v>4</v>
      </c>
      <c r="O394" s="35">
        <v>5</v>
      </c>
      <c r="P394" s="35">
        <v>9</v>
      </c>
      <c r="Q394" s="35">
        <v>0.44444444444444442</v>
      </c>
      <c r="R394" s="35">
        <v>0</v>
      </c>
      <c r="S394" s="35">
        <v>0</v>
      </c>
      <c r="T394" s="35">
        <v>0</v>
      </c>
      <c r="U394" s="35">
        <v>0</v>
      </c>
      <c r="V394" s="35">
        <v>3</v>
      </c>
      <c r="W394" s="35">
        <v>0</v>
      </c>
      <c r="X394" s="35">
        <v>3</v>
      </c>
      <c r="Y394" s="35">
        <v>1</v>
      </c>
      <c r="Z394" s="35">
        <v>0</v>
      </c>
      <c r="AA394" s="35">
        <v>0</v>
      </c>
      <c r="AB394" s="35">
        <v>0</v>
      </c>
      <c r="AC394" s="35">
        <v>0</v>
      </c>
      <c r="AD394" s="35">
        <v>0</v>
      </c>
      <c r="AE394" s="35">
        <v>0</v>
      </c>
      <c r="AF394" s="35">
        <v>0</v>
      </c>
      <c r="AG394" s="35">
        <v>0</v>
      </c>
      <c r="AH394" s="35">
        <v>0</v>
      </c>
      <c r="AI394" s="35">
        <v>0</v>
      </c>
      <c r="AJ394" s="35">
        <v>0</v>
      </c>
      <c r="AK394" s="35">
        <v>0</v>
      </c>
      <c r="AL394" s="35">
        <v>3</v>
      </c>
      <c r="AM394" s="35">
        <v>7</v>
      </c>
      <c r="AN394" s="35">
        <v>10</v>
      </c>
      <c r="AO394" s="35">
        <v>0.3</v>
      </c>
      <c r="AP394" s="35">
        <v>3</v>
      </c>
      <c r="AQ394" s="35">
        <v>3</v>
      </c>
      <c r="AR394" s="35">
        <v>6</v>
      </c>
      <c r="AS394" s="35">
        <v>0.5</v>
      </c>
      <c r="AT394" s="35">
        <v>16</v>
      </c>
      <c r="AU394" s="35">
        <v>3</v>
      </c>
      <c r="AV394" s="35">
        <v>15</v>
      </c>
      <c r="AW394" s="35">
        <v>20</v>
      </c>
      <c r="AX394" s="35">
        <v>19</v>
      </c>
      <c r="AY394" s="35">
        <v>102</v>
      </c>
      <c r="AZ394" s="35">
        <v>91</v>
      </c>
      <c r="BA394" s="35" t="s">
        <v>575</v>
      </c>
      <c r="BB394" s="35" t="s">
        <v>1198</v>
      </c>
      <c r="BC394" s="67">
        <v>53.25</v>
      </c>
      <c r="BD394" s="35">
        <v>22.5</v>
      </c>
      <c r="BE394" s="35">
        <v>11</v>
      </c>
      <c r="BF394" s="35">
        <v>0</v>
      </c>
      <c r="BG394" s="35">
        <v>6.25</v>
      </c>
      <c r="BH394" s="35">
        <v>0</v>
      </c>
      <c r="BI394" s="35">
        <v>0</v>
      </c>
      <c r="BJ394" s="35">
        <v>0</v>
      </c>
      <c r="BK394" s="35">
        <v>1.25</v>
      </c>
      <c r="BL394" s="35">
        <v>12.25</v>
      </c>
      <c r="BM394" s="35">
        <v>6</v>
      </c>
      <c r="BN394" s="35">
        <v>4</v>
      </c>
      <c r="BO394" s="35">
        <v>12</v>
      </c>
      <c r="BP394" s="35">
        <v>16</v>
      </c>
      <c r="BQ394" s="35">
        <v>2</v>
      </c>
    </row>
    <row r="395" spans="1:69" x14ac:dyDescent="0.25">
      <c r="A395" s="35" t="s">
        <v>293</v>
      </c>
      <c r="B395" s="35" t="s">
        <v>917</v>
      </c>
      <c r="C395" s="35">
        <v>97081545</v>
      </c>
      <c r="D395" s="35" t="s">
        <v>889</v>
      </c>
      <c r="E395" s="35" t="s">
        <v>890</v>
      </c>
      <c r="F395" s="35" t="s">
        <v>188</v>
      </c>
      <c r="G395" s="67">
        <v>500</v>
      </c>
      <c r="H395" s="67">
        <v>-8.75</v>
      </c>
      <c r="I395" s="67">
        <v>491</v>
      </c>
      <c r="J395" s="35">
        <v>0</v>
      </c>
      <c r="K395" s="35">
        <v>0</v>
      </c>
      <c r="L395" s="35">
        <v>0</v>
      </c>
      <c r="M395" s="35">
        <v>0</v>
      </c>
      <c r="N395" s="35">
        <v>0</v>
      </c>
      <c r="O395" s="35">
        <v>0</v>
      </c>
      <c r="P395" s="35">
        <v>0</v>
      </c>
      <c r="Q395" s="35">
        <v>0</v>
      </c>
      <c r="R395" s="35">
        <v>0</v>
      </c>
      <c r="S395" s="35">
        <v>2</v>
      </c>
      <c r="T395" s="35">
        <v>2</v>
      </c>
      <c r="U395" s="35">
        <v>0</v>
      </c>
      <c r="V395" s="35">
        <v>0</v>
      </c>
      <c r="W395" s="35">
        <v>0</v>
      </c>
      <c r="X395" s="35">
        <v>0</v>
      </c>
      <c r="Y395" s="35">
        <v>0</v>
      </c>
      <c r="Z395" s="35">
        <v>0</v>
      </c>
      <c r="AA395" s="35">
        <v>0</v>
      </c>
      <c r="AB395" s="35">
        <v>0</v>
      </c>
      <c r="AC395" s="35">
        <v>0</v>
      </c>
      <c r="AD395" s="35">
        <v>0</v>
      </c>
      <c r="AE395" s="35">
        <v>0</v>
      </c>
      <c r="AF395" s="35">
        <v>0</v>
      </c>
      <c r="AG395" s="35">
        <v>0</v>
      </c>
      <c r="AH395" s="35">
        <v>0</v>
      </c>
      <c r="AI395" s="35">
        <v>0</v>
      </c>
      <c r="AJ395" s="35">
        <v>0</v>
      </c>
      <c r="AK395" s="35">
        <v>0</v>
      </c>
      <c r="AL395" s="35">
        <v>0</v>
      </c>
      <c r="AM395" s="35">
        <v>0</v>
      </c>
      <c r="AN395" s="35">
        <v>0</v>
      </c>
      <c r="AO395" s="35">
        <v>0</v>
      </c>
      <c r="AP395" s="35">
        <v>0</v>
      </c>
      <c r="AQ395" s="35">
        <v>6</v>
      </c>
      <c r="AR395" s="35">
        <v>6</v>
      </c>
      <c r="AS395" s="35">
        <v>0</v>
      </c>
      <c r="AT395" s="35">
        <v>0</v>
      </c>
      <c r="AU395" s="35">
        <v>64</v>
      </c>
      <c r="AV395" s="35">
        <v>370</v>
      </c>
      <c r="AW395" s="35">
        <v>43</v>
      </c>
      <c r="AX395" s="35">
        <v>70</v>
      </c>
      <c r="AY395" s="35">
        <v>232</v>
      </c>
      <c r="AZ395" s="35">
        <v>252</v>
      </c>
      <c r="BA395" s="35" t="s">
        <v>1891</v>
      </c>
      <c r="BB395" s="35" t="s">
        <v>918</v>
      </c>
      <c r="BC395" s="67">
        <v>-8.75</v>
      </c>
      <c r="BD395" s="35">
        <v>0</v>
      </c>
      <c r="BE395" s="35">
        <v>0</v>
      </c>
      <c r="BF395" s="35">
        <v>-3</v>
      </c>
      <c r="BG395" s="35">
        <v>0</v>
      </c>
      <c r="BH395" s="35">
        <v>0</v>
      </c>
      <c r="BI395" s="35">
        <v>0</v>
      </c>
      <c r="BJ395" s="35">
        <v>0</v>
      </c>
      <c r="BK395" s="35">
        <v>0</v>
      </c>
      <c r="BL395" s="35">
        <v>-5.75</v>
      </c>
      <c r="BM395" s="35">
        <v>0</v>
      </c>
      <c r="BN395" s="35">
        <v>0</v>
      </c>
      <c r="BO395" s="35">
        <v>0</v>
      </c>
      <c r="BP395" s="35">
        <v>8</v>
      </c>
      <c r="BQ395" s="35">
        <v>0</v>
      </c>
    </row>
    <row r="396" spans="1:69" x14ac:dyDescent="0.25">
      <c r="A396" s="35" t="s">
        <v>293</v>
      </c>
      <c r="B396" s="35" t="s">
        <v>1355</v>
      </c>
      <c r="C396" s="35">
        <v>97090372</v>
      </c>
      <c r="D396" s="35" t="s">
        <v>1259</v>
      </c>
      <c r="E396" s="35" t="s">
        <v>306</v>
      </c>
      <c r="F396" s="35" t="s">
        <v>140</v>
      </c>
      <c r="G396" s="67">
        <v>500</v>
      </c>
      <c r="H396" s="67">
        <v>-29</v>
      </c>
      <c r="I396" s="67">
        <v>471</v>
      </c>
      <c r="J396" s="35">
        <v>0</v>
      </c>
      <c r="K396" s="35">
        <v>6</v>
      </c>
      <c r="L396" s="35">
        <v>6</v>
      </c>
      <c r="M396" s="35">
        <v>0</v>
      </c>
      <c r="N396" s="35">
        <v>0</v>
      </c>
      <c r="O396" s="35">
        <v>6</v>
      </c>
      <c r="P396" s="35">
        <v>6</v>
      </c>
      <c r="Q396" s="35">
        <v>0</v>
      </c>
      <c r="R396" s="35">
        <v>0</v>
      </c>
      <c r="S396" s="35">
        <v>0</v>
      </c>
      <c r="T396" s="35">
        <v>0</v>
      </c>
      <c r="U396" s="35">
        <v>0</v>
      </c>
      <c r="V396" s="35">
        <v>0</v>
      </c>
      <c r="W396" s="35">
        <v>0</v>
      </c>
      <c r="X396" s="35">
        <v>0</v>
      </c>
      <c r="Y396" s="35">
        <v>0</v>
      </c>
      <c r="Z396" s="35">
        <v>0</v>
      </c>
      <c r="AA396" s="35">
        <v>0</v>
      </c>
      <c r="AB396" s="35">
        <v>0</v>
      </c>
      <c r="AC396" s="35">
        <v>0</v>
      </c>
      <c r="AD396" s="35">
        <v>0</v>
      </c>
      <c r="AE396" s="35">
        <v>0</v>
      </c>
      <c r="AF396" s="35">
        <v>0</v>
      </c>
      <c r="AG396" s="35">
        <v>0</v>
      </c>
      <c r="AH396" s="35">
        <v>0</v>
      </c>
      <c r="AI396" s="35">
        <v>0</v>
      </c>
      <c r="AJ396" s="35">
        <v>0</v>
      </c>
      <c r="AK396" s="35">
        <v>0</v>
      </c>
      <c r="AL396" s="35">
        <v>0</v>
      </c>
      <c r="AM396" s="35">
        <v>0</v>
      </c>
      <c r="AN396" s="35">
        <v>0</v>
      </c>
      <c r="AO396" s="35">
        <v>0</v>
      </c>
      <c r="AP396" s="35">
        <v>0</v>
      </c>
      <c r="AQ396" s="35">
        <v>0</v>
      </c>
      <c r="AR396" s="35">
        <v>0</v>
      </c>
      <c r="AS396" s="35">
        <v>0</v>
      </c>
      <c r="AT396" s="35">
        <v>0</v>
      </c>
      <c r="AU396" s="35">
        <v>26</v>
      </c>
      <c r="AV396" s="35">
        <v>429</v>
      </c>
      <c r="AW396" s="35">
        <v>22</v>
      </c>
      <c r="AX396" s="35">
        <v>26</v>
      </c>
      <c r="AY396" s="35">
        <v>232</v>
      </c>
      <c r="AZ396" s="35">
        <v>252</v>
      </c>
      <c r="BA396" s="35" t="s">
        <v>1892</v>
      </c>
      <c r="BB396" s="35" t="s">
        <v>1357</v>
      </c>
      <c r="BC396" s="67">
        <v>-29</v>
      </c>
      <c r="BD396" s="35">
        <v>-20</v>
      </c>
      <c r="BE396" s="35">
        <v>-9</v>
      </c>
      <c r="BF396" s="35">
        <v>0</v>
      </c>
      <c r="BG396" s="35">
        <v>0</v>
      </c>
      <c r="BH396" s="35">
        <v>0</v>
      </c>
      <c r="BI396" s="35">
        <v>0</v>
      </c>
      <c r="BJ396" s="35">
        <v>0</v>
      </c>
      <c r="BK396" s="35">
        <v>0</v>
      </c>
      <c r="BL396" s="35">
        <v>0</v>
      </c>
      <c r="BM396" s="35">
        <v>0</v>
      </c>
      <c r="BN396" s="35">
        <v>0</v>
      </c>
      <c r="BO396" s="35">
        <v>0</v>
      </c>
      <c r="BP396" s="35">
        <v>12</v>
      </c>
      <c r="BQ396" s="35">
        <v>0</v>
      </c>
    </row>
    <row r="397" spans="1:69" x14ac:dyDescent="0.25">
      <c r="A397" s="35" t="s">
        <v>293</v>
      </c>
      <c r="B397" s="35" t="s">
        <v>1893</v>
      </c>
      <c r="C397" s="35">
        <v>97094420</v>
      </c>
      <c r="D397" s="35" t="s">
        <v>1894</v>
      </c>
      <c r="E397" s="35" t="s">
        <v>354</v>
      </c>
      <c r="F397" s="35" t="s">
        <v>66</v>
      </c>
      <c r="G397" s="67">
        <v>500</v>
      </c>
      <c r="H397" s="67">
        <v>84</v>
      </c>
      <c r="I397" s="67">
        <v>584</v>
      </c>
      <c r="J397" s="35">
        <v>1</v>
      </c>
      <c r="K397" s="35">
        <v>1</v>
      </c>
      <c r="L397" s="35">
        <v>2</v>
      </c>
      <c r="M397" s="35">
        <v>0.5</v>
      </c>
      <c r="N397" s="35">
        <v>5</v>
      </c>
      <c r="O397" s="35">
        <v>7</v>
      </c>
      <c r="P397" s="35">
        <v>12</v>
      </c>
      <c r="Q397" s="35">
        <v>0.41666666666666669</v>
      </c>
      <c r="R397" s="35">
        <v>0</v>
      </c>
      <c r="S397" s="35">
        <v>0</v>
      </c>
      <c r="T397" s="35">
        <v>0</v>
      </c>
      <c r="U397" s="35">
        <v>0</v>
      </c>
      <c r="V397" s="35">
        <v>3</v>
      </c>
      <c r="W397" s="35">
        <v>1</v>
      </c>
      <c r="X397" s="35">
        <v>4</v>
      </c>
      <c r="Y397" s="35">
        <v>0.75</v>
      </c>
      <c r="Z397" s="35">
        <v>0</v>
      </c>
      <c r="AA397" s="35">
        <v>0</v>
      </c>
      <c r="AB397" s="35">
        <v>0</v>
      </c>
      <c r="AC397" s="35">
        <v>0</v>
      </c>
      <c r="AD397" s="35">
        <v>0</v>
      </c>
      <c r="AE397" s="35">
        <v>0</v>
      </c>
      <c r="AF397" s="35">
        <v>0</v>
      </c>
      <c r="AG397" s="35">
        <v>0</v>
      </c>
      <c r="AH397" s="35">
        <v>0</v>
      </c>
      <c r="AI397" s="35">
        <v>0</v>
      </c>
      <c r="AJ397" s="35">
        <v>0</v>
      </c>
      <c r="AK397" s="35">
        <v>0</v>
      </c>
      <c r="AL397" s="35">
        <v>0</v>
      </c>
      <c r="AM397" s="35">
        <v>0</v>
      </c>
      <c r="AN397" s="35">
        <v>0</v>
      </c>
      <c r="AO397" s="35">
        <v>0</v>
      </c>
      <c r="AP397" s="35">
        <v>0</v>
      </c>
      <c r="AQ397" s="35">
        <v>0</v>
      </c>
      <c r="AR397" s="35">
        <v>0</v>
      </c>
      <c r="AS397" s="35">
        <v>0</v>
      </c>
      <c r="AT397" s="35">
        <v>9</v>
      </c>
      <c r="AU397" s="35">
        <v>1</v>
      </c>
      <c r="AV397" s="35">
        <v>5</v>
      </c>
      <c r="AW397" s="35">
        <v>7</v>
      </c>
      <c r="AX397" s="35">
        <v>7</v>
      </c>
      <c r="AY397" s="35">
        <v>232</v>
      </c>
      <c r="AZ397" s="35">
        <v>202</v>
      </c>
      <c r="BA397" s="35" t="s">
        <v>397</v>
      </c>
      <c r="BB397" s="35" t="s">
        <v>1895</v>
      </c>
      <c r="BC397" s="67">
        <v>84</v>
      </c>
      <c r="BD397" s="35">
        <v>6.5</v>
      </c>
      <c r="BE397" s="35">
        <v>37.5</v>
      </c>
      <c r="BF397" s="35">
        <v>0</v>
      </c>
      <c r="BG397" s="35">
        <v>40</v>
      </c>
      <c r="BH397" s="35">
        <v>0</v>
      </c>
      <c r="BI397" s="35">
        <v>0</v>
      </c>
      <c r="BJ397" s="35">
        <v>0</v>
      </c>
      <c r="BK397" s="35">
        <v>0</v>
      </c>
      <c r="BL397" s="35">
        <v>0</v>
      </c>
      <c r="BM397" s="35">
        <v>3</v>
      </c>
      <c r="BN397" s="35">
        <v>7</v>
      </c>
      <c r="BO397" s="35">
        <v>2</v>
      </c>
      <c r="BP397" s="35">
        <v>9</v>
      </c>
      <c r="BQ397" s="35">
        <v>0</v>
      </c>
    </row>
    <row r="398" spans="1:69" x14ac:dyDescent="0.25">
      <c r="A398" s="35" t="s">
        <v>293</v>
      </c>
      <c r="B398" s="35" t="s">
        <v>1199</v>
      </c>
      <c r="C398" s="35">
        <v>97065884</v>
      </c>
      <c r="D398" s="35" t="s">
        <v>1200</v>
      </c>
      <c r="E398" s="35" t="s">
        <v>791</v>
      </c>
      <c r="F398" s="35" t="s">
        <v>188</v>
      </c>
      <c r="G398" s="67">
        <v>520</v>
      </c>
      <c r="H398" s="67">
        <v>42.75</v>
      </c>
      <c r="I398" s="67">
        <v>563</v>
      </c>
      <c r="J398" s="35">
        <v>3</v>
      </c>
      <c r="K398" s="35">
        <v>1</v>
      </c>
      <c r="L398" s="35">
        <v>4</v>
      </c>
      <c r="M398" s="35">
        <v>0.75</v>
      </c>
      <c r="N398" s="35">
        <v>3</v>
      </c>
      <c r="O398" s="35">
        <v>0</v>
      </c>
      <c r="P398" s="35">
        <v>3</v>
      </c>
      <c r="Q398" s="35">
        <v>1</v>
      </c>
      <c r="R398" s="35">
        <v>0</v>
      </c>
      <c r="S398" s="35">
        <v>0</v>
      </c>
      <c r="T398" s="35">
        <v>0</v>
      </c>
      <c r="U398" s="35">
        <v>0</v>
      </c>
      <c r="V398" s="35">
        <v>2</v>
      </c>
      <c r="W398" s="35">
        <v>2</v>
      </c>
      <c r="X398" s="35">
        <v>4</v>
      </c>
      <c r="Y398" s="35">
        <v>0.5</v>
      </c>
      <c r="Z398" s="35">
        <v>0</v>
      </c>
      <c r="AA398" s="35">
        <v>0</v>
      </c>
      <c r="AB398" s="35">
        <v>0</v>
      </c>
      <c r="AC398" s="35">
        <v>0</v>
      </c>
      <c r="AD398" s="35">
        <v>0</v>
      </c>
      <c r="AE398" s="35">
        <v>0</v>
      </c>
      <c r="AF398" s="35">
        <v>0</v>
      </c>
      <c r="AG398" s="35">
        <v>0</v>
      </c>
      <c r="AH398" s="35">
        <v>0</v>
      </c>
      <c r="AI398" s="35">
        <v>0</v>
      </c>
      <c r="AJ398" s="35">
        <v>0</v>
      </c>
      <c r="AK398" s="35">
        <v>0</v>
      </c>
      <c r="AL398" s="35">
        <v>0</v>
      </c>
      <c r="AM398" s="35">
        <v>0</v>
      </c>
      <c r="AN398" s="35">
        <v>0</v>
      </c>
      <c r="AO398" s="35">
        <v>0</v>
      </c>
      <c r="AP398" s="35">
        <v>0</v>
      </c>
      <c r="AQ398" s="35">
        <v>0</v>
      </c>
      <c r="AR398" s="35">
        <v>0</v>
      </c>
      <c r="AS398" s="35">
        <v>0</v>
      </c>
      <c r="AT398" s="35">
        <v>8</v>
      </c>
      <c r="AU398" s="35">
        <v>7</v>
      </c>
      <c r="AV398" s="35">
        <v>30</v>
      </c>
      <c r="AW398" s="35">
        <v>40</v>
      </c>
      <c r="AX398" s="35">
        <v>39</v>
      </c>
      <c r="AY398" s="35">
        <v>222</v>
      </c>
      <c r="AZ398" s="35">
        <v>212</v>
      </c>
      <c r="BA398" s="35" t="s">
        <v>572</v>
      </c>
      <c r="BB398" s="35" t="s">
        <v>1201</v>
      </c>
      <c r="BC398" s="67">
        <v>42.75</v>
      </c>
      <c r="BD398" s="35">
        <v>13.5</v>
      </c>
      <c r="BE398" s="35">
        <v>18</v>
      </c>
      <c r="BF398" s="35">
        <v>0</v>
      </c>
      <c r="BG398" s="35">
        <v>11.25</v>
      </c>
      <c r="BH398" s="35">
        <v>0</v>
      </c>
      <c r="BI398" s="35">
        <v>0</v>
      </c>
      <c r="BJ398" s="35">
        <v>0</v>
      </c>
      <c r="BK398" s="35">
        <v>0</v>
      </c>
      <c r="BL398" s="35">
        <v>0</v>
      </c>
      <c r="BM398" s="35">
        <v>7</v>
      </c>
      <c r="BN398" s="35">
        <v>1</v>
      </c>
      <c r="BO398" s="35">
        <v>7</v>
      </c>
      <c r="BP398" s="35">
        <v>3</v>
      </c>
      <c r="BQ398" s="35">
        <v>0</v>
      </c>
    </row>
    <row r="399" spans="1:69" x14ac:dyDescent="0.25">
      <c r="A399" s="35" t="s">
        <v>293</v>
      </c>
      <c r="B399" s="35" t="s">
        <v>1896</v>
      </c>
      <c r="C399" s="35">
        <v>97097139</v>
      </c>
      <c r="D399" s="35" t="s">
        <v>1897</v>
      </c>
      <c r="E399" s="35" t="s">
        <v>1898</v>
      </c>
      <c r="F399" s="35" t="s">
        <v>188</v>
      </c>
      <c r="G399" s="67">
        <v>500</v>
      </c>
      <c r="H399" s="67">
        <v>0</v>
      </c>
      <c r="I399" s="67">
        <v>500</v>
      </c>
      <c r="J399" s="35">
        <v>0</v>
      </c>
      <c r="K399" s="35">
        <v>0</v>
      </c>
      <c r="L399" s="35">
        <v>0</v>
      </c>
      <c r="M399" s="35">
        <v>0</v>
      </c>
      <c r="N399" s="35">
        <v>0</v>
      </c>
      <c r="O399" s="35">
        <v>0</v>
      </c>
      <c r="P399" s="35">
        <v>0</v>
      </c>
      <c r="Q399" s="35">
        <v>0</v>
      </c>
      <c r="R399" s="35">
        <v>0</v>
      </c>
      <c r="S399" s="35">
        <v>0</v>
      </c>
      <c r="T399" s="35">
        <v>0</v>
      </c>
      <c r="U399" s="35">
        <v>0</v>
      </c>
      <c r="V399" s="35">
        <v>0</v>
      </c>
      <c r="W399" s="35">
        <v>0</v>
      </c>
      <c r="X399" s="35">
        <v>0</v>
      </c>
      <c r="Y399" s="35">
        <v>0</v>
      </c>
      <c r="Z399" s="35">
        <v>0</v>
      </c>
      <c r="AA399" s="35">
        <v>0</v>
      </c>
      <c r="AB399" s="35">
        <v>0</v>
      </c>
      <c r="AC399" s="35">
        <v>0</v>
      </c>
      <c r="AD399" s="35">
        <v>0</v>
      </c>
      <c r="AE399" s="35">
        <v>0</v>
      </c>
      <c r="AF399" s="35">
        <v>0</v>
      </c>
      <c r="AG399" s="35">
        <v>0</v>
      </c>
      <c r="AH399" s="35">
        <v>0</v>
      </c>
      <c r="AI399" s="35">
        <v>0</v>
      </c>
      <c r="AJ399" s="35">
        <v>0</v>
      </c>
      <c r="AK399" s="35">
        <v>0</v>
      </c>
      <c r="AL399" s="35">
        <v>0</v>
      </c>
      <c r="AM399" s="35">
        <v>0</v>
      </c>
      <c r="AN399" s="35">
        <v>0</v>
      </c>
      <c r="AO399" s="35">
        <v>0</v>
      </c>
      <c r="AP399" s="35">
        <v>0</v>
      </c>
      <c r="AQ399" s="35">
        <v>0</v>
      </c>
      <c r="AR399" s="35">
        <v>0</v>
      </c>
      <c r="AS399" s="35">
        <v>0</v>
      </c>
      <c r="AT399" s="35">
        <v>0</v>
      </c>
      <c r="AU399" s="35">
        <v>35</v>
      </c>
      <c r="AV399" s="35">
        <v>156</v>
      </c>
      <c r="AW399" s="35">
        <v>43</v>
      </c>
      <c r="AX399" s="35">
        <v>47</v>
      </c>
      <c r="AY399" s="35">
        <v>232</v>
      </c>
      <c r="AZ399" s="35">
        <v>252</v>
      </c>
      <c r="BA399" s="35" t="s">
        <v>1366</v>
      </c>
      <c r="BB399" s="35" t="s">
        <v>1899</v>
      </c>
      <c r="BC399" s="67">
        <v>0</v>
      </c>
      <c r="BD399" s="35">
        <v>0</v>
      </c>
      <c r="BE399" s="35">
        <v>0</v>
      </c>
      <c r="BF399" s="35">
        <v>0</v>
      </c>
      <c r="BG399" s="35">
        <v>0</v>
      </c>
      <c r="BH399" s="35">
        <v>0</v>
      </c>
      <c r="BI399" s="35">
        <v>0</v>
      </c>
      <c r="BJ399" s="35">
        <v>0</v>
      </c>
      <c r="BK399" s="35">
        <v>0</v>
      </c>
      <c r="BL399" s="35">
        <v>0</v>
      </c>
      <c r="BM399" s="35">
        <v>0</v>
      </c>
      <c r="BN399" s="35">
        <v>0</v>
      </c>
      <c r="BO399" s="35">
        <v>0</v>
      </c>
      <c r="BP399" s="35">
        <v>0</v>
      </c>
      <c r="BQ399" s="35">
        <v>0</v>
      </c>
    </row>
    <row r="400" spans="1:69" x14ac:dyDescent="0.25">
      <c r="A400" s="35" t="s">
        <v>293</v>
      </c>
      <c r="B400" s="35" t="s">
        <v>296</v>
      </c>
      <c r="C400" s="35">
        <v>43335236</v>
      </c>
      <c r="D400" s="35" t="s">
        <v>15</v>
      </c>
      <c r="E400" s="35" t="s">
        <v>322</v>
      </c>
      <c r="F400" s="35" t="s">
        <v>7</v>
      </c>
      <c r="G400" s="67">
        <v>1159</v>
      </c>
      <c r="H400" s="67">
        <v>16.5</v>
      </c>
      <c r="I400" s="67">
        <v>1176</v>
      </c>
      <c r="J400" s="35">
        <v>2</v>
      </c>
      <c r="K400" s="35">
        <v>3</v>
      </c>
      <c r="L400" s="35">
        <v>5</v>
      </c>
      <c r="M400" s="35">
        <v>0.4</v>
      </c>
      <c r="N400" s="35">
        <v>7</v>
      </c>
      <c r="O400" s="35">
        <v>5</v>
      </c>
      <c r="P400" s="35">
        <v>12</v>
      </c>
      <c r="Q400" s="35">
        <v>0.58333333333333337</v>
      </c>
      <c r="R400" s="35">
        <v>0</v>
      </c>
      <c r="S400" s="35">
        <v>0</v>
      </c>
      <c r="T400" s="35">
        <v>0</v>
      </c>
      <c r="U400" s="35">
        <v>0</v>
      </c>
      <c r="V400" s="35">
        <v>0</v>
      </c>
      <c r="W400" s="35">
        <v>0</v>
      </c>
      <c r="X400" s="35">
        <v>0</v>
      </c>
      <c r="Y400" s="35">
        <v>0</v>
      </c>
      <c r="Z400" s="35">
        <v>0</v>
      </c>
      <c r="AA400" s="35">
        <v>0</v>
      </c>
      <c r="AB400" s="35">
        <v>0</v>
      </c>
      <c r="AC400" s="35">
        <v>0</v>
      </c>
      <c r="AD400" s="35">
        <v>0</v>
      </c>
      <c r="AE400" s="35">
        <v>0</v>
      </c>
      <c r="AF400" s="35">
        <v>0</v>
      </c>
      <c r="AG400" s="35">
        <v>0</v>
      </c>
      <c r="AH400" s="35">
        <v>0</v>
      </c>
      <c r="AI400" s="35">
        <v>0</v>
      </c>
      <c r="AJ400" s="35">
        <v>0</v>
      </c>
      <c r="AK400" s="35">
        <v>0</v>
      </c>
      <c r="AL400" s="35">
        <v>0</v>
      </c>
      <c r="AM400" s="35">
        <v>0</v>
      </c>
      <c r="AN400" s="35">
        <v>0</v>
      </c>
      <c r="AO400" s="35">
        <v>0</v>
      </c>
      <c r="AP400" s="35">
        <v>0</v>
      </c>
      <c r="AQ400" s="35">
        <v>0</v>
      </c>
      <c r="AR400" s="35">
        <v>0</v>
      </c>
      <c r="AS400" s="35">
        <v>0</v>
      </c>
      <c r="AT400" s="35">
        <v>9</v>
      </c>
      <c r="AU400" s="35">
        <v>4</v>
      </c>
      <c r="AV400" s="35">
        <v>71</v>
      </c>
      <c r="AW400" s="35">
        <v>1</v>
      </c>
      <c r="AX400" s="35">
        <v>2</v>
      </c>
      <c r="AY400" s="35">
        <v>48</v>
      </c>
      <c r="AZ400" s="35">
        <v>47</v>
      </c>
      <c r="BA400" s="35" t="s">
        <v>323</v>
      </c>
      <c r="BB400" s="35" t="s">
        <v>324</v>
      </c>
      <c r="BC400" s="67">
        <v>16.5</v>
      </c>
      <c r="BD400" s="35">
        <v>5</v>
      </c>
      <c r="BE400" s="35">
        <v>11.5</v>
      </c>
      <c r="BF400" s="35">
        <v>0</v>
      </c>
      <c r="BG400" s="35">
        <v>0</v>
      </c>
      <c r="BH400" s="35">
        <v>0</v>
      </c>
      <c r="BI400" s="35">
        <v>0</v>
      </c>
      <c r="BJ400" s="35">
        <v>0</v>
      </c>
      <c r="BK400" s="35">
        <v>0</v>
      </c>
      <c r="BL400" s="35">
        <v>0</v>
      </c>
      <c r="BM400" s="35">
        <v>4</v>
      </c>
      <c r="BN400" s="35">
        <v>3</v>
      </c>
      <c r="BO400" s="35">
        <v>6</v>
      </c>
      <c r="BP400" s="35">
        <v>6</v>
      </c>
      <c r="BQ400" s="35">
        <v>2</v>
      </c>
    </row>
    <row r="401" spans="1:69" x14ac:dyDescent="0.25">
      <c r="A401" s="35" t="s">
        <v>293</v>
      </c>
      <c r="B401" s="35" t="s">
        <v>865</v>
      </c>
      <c r="C401" s="35">
        <v>97071276</v>
      </c>
      <c r="D401" s="35" t="s">
        <v>732</v>
      </c>
      <c r="E401" s="35" t="s">
        <v>784</v>
      </c>
      <c r="F401" s="35" t="s">
        <v>1397</v>
      </c>
      <c r="G401" s="67">
        <v>1194</v>
      </c>
      <c r="H401" s="67">
        <v>0.5</v>
      </c>
      <c r="I401" s="67">
        <v>1195</v>
      </c>
      <c r="J401" s="35">
        <v>0</v>
      </c>
      <c r="K401" s="35">
        <v>0</v>
      </c>
      <c r="L401" s="35">
        <v>0</v>
      </c>
      <c r="M401" s="35">
        <v>0</v>
      </c>
      <c r="N401" s="35">
        <v>3</v>
      </c>
      <c r="O401" s="35">
        <v>0</v>
      </c>
      <c r="P401" s="35">
        <v>3</v>
      </c>
      <c r="Q401" s="35">
        <v>1</v>
      </c>
      <c r="R401" s="35">
        <v>0</v>
      </c>
      <c r="S401" s="35">
        <v>0</v>
      </c>
      <c r="T401" s="35">
        <v>0</v>
      </c>
      <c r="U401" s="35">
        <v>0</v>
      </c>
      <c r="V401" s="35">
        <v>0</v>
      </c>
      <c r="W401" s="35">
        <v>0</v>
      </c>
      <c r="X401" s="35">
        <v>0</v>
      </c>
      <c r="Y401" s="35">
        <v>0</v>
      </c>
      <c r="Z401" s="35">
        <v>0</v>
      </c>
      <c r="AA401" s="35">
        <v>0</v>
      </c>
      <c r="AB401" s="35">
        <v>0</v>
      </c>
      <c r="AC401" s="35">
        <v>0</v>
      </c>
      <c r="AD401" s="35">
        <v>0</v>
      </c>
      <c r="AE401" s="35">
        <v>0</v>
      </c>
      <c r="AF401" s="35">
        <v>0</v>
      </c>
      <c r="AG401" s="35">
        <v>0</v>
      </c>
      <c r="AH401" s="35">
        <v>0</v>
      </c>
      <c r="AI401" s="35">
        <v>0</v>
      </c>
      <c r="AJ401" s="35">
        <v>0</v>
      </c>
      <c r="AK401" s="35">
        <v>0</v>
      </c>
      <c r="AL401" s="35">
        <v>2</v>
      </c>
      <c r="AM401" s="35">
        <v>0</v>
      </c>
      <c r="AN401" s="35">
        <v>2</v>
      </c>
      <c r="AO401" s="35">
        <v>1</v>
      </c>
      <c r="AP401" s="35">
        <v>0</v>
      </c>
      <c r="AQ401" s="35">
        <v>0</v>
      </c>
      <c r="AR401" s="35">
        <v>0</v>
      </c>
      <c r="AS401" s="35">
        <v>0</v>
      </c>
      <c r="AT401" s="35">
        <v>5</v>
      </c>
      <c r="AU401" s="35">
        <v>8</v>
      </c>
      <c r="AV401" s="35">
        <v>152</v>
      </c>
      <c r="AW401" s="35">
        <v>8</v>
      </c>
      <c r="AX401" s="35">
        <v>8</v>
      </c>
      <c r="AY401" s="35">
        <v>41</v>
      </c>
      <c r="AZ401" s="35">
        <v>43</v>
      </c>
      <c r="BA401" s="35" t="s">
        <v>1900</v>
      </c>
      <c r="BB401" s="35" t="s">
        <v>866</v>
      </c>
      <c r="BC401" s="67">
        <v>0.5</v>
      </c>
      <c r="BD401" s="35">
        <v>0</v>
      </c>
      <c r="BE401" s="35">
        <v>0.5</v>
      </c>
      <c r="BF401" s="35">
        <v>0</v>
      </c>
      <c r="BG401" s="35">
        <v>0</v>
      </c>
      <c r="BH401" s="35">
        <v>0</v>
      </c>
      <c r="BI401" s="35">
        <v>0</v>
      </c>
      <c r="BJ401" s="35">
        <v>0</v>
      </c>
      <c r="BK401" s="35">
        <v>0</v>
      </c>
      <c r="BL401" s="35">
        <v>0</v>
      </c>
      <c r="BM401" s="35">
        <v>5</v>
      </c>
      <c r="BN401" s="35">
        <v>0</v>
      </c>
      <c r="BO401" s="35">
        <v>5</v>
      </c>
      <c r="BP401" s="35">
        <v>0</v>
      </c>
      <c r="BQ401" s="35">
        <v>0</v>
      </c>
    </row>
    <row r="402" spans="1:69" x14ac:dyDescent="0.25">
      <c r="A402" s="35" t="s">
        <v>293</v>
      </c>
      <c r="B402" s="35" t="s">
        <v>139</v>
      </c>
      <c r="C402" s="35">
        <v>87465788</v>
      </c>
      <c r="D402" s="35" t="s">
        <v>138</v>
      </c>
      <c r="E402" s="35" t="s">
        <v>447</v>
      </c>
      <c r="F402" s="35" t="s">
        <v>125</v>
      </c>
      <c r="G402" s="67">
        <v>997</v>
      </c>
      <c r="H402" s="67">
        <v>-1.5</v>
      </c>
      <c r="I402" s="67">
        <v>996</v>
      </c>
      <c r="J402" s="35">
        <v>3</v>
      </c>
      <c r="K402" s="35">
        <v>3</v>
      </c>
      <c r="L402" s="35">
        <v>6</v>
      </c>
      <c r="M402" s="35">
        <v>0.5</v>
      </c>
      <c r="N402" s="35">
        <v>2</v>
      </c>
      <c r="O402" s="35">
        <v>4</v>
      </c>
      <c r="P402" s="35">
        <v>6</v>
      </c>
      <c r="Q402" s="35">
        <v>0.33333333333333331</v>
      </c>
      <c r="R402" s="35">
        <v>0</v>
      </c>
      <c r="S402" s="35">
        <v>0</v>
      </c>
      <c r="T402" s="35">
        <v>0</v>
      </c>
      <c r="U402" s="35">
        <v>0</v>
      </c>
      <c r="V402" s="35">
        <v>0</v>
      </c>
      <c r="W402" s="35">
        <v>0</v>
      </c>
      <c r="X402" s="35">
        <v>0</v>
      </c>
      <c r="Y402" s="35">
        <v>0</v>
      </c>
      <c r="Z402" s="35">
        <v>0</v>
      </c>
      <c r="AA402" s="35">
        <v>0</v>
      </c>
      <c r="AB402" s="35">
        <v>0</v>
      </c>
      <c r="AC402" s="35">
        <v>0</v>
      </c>
      <c r="AD402" s="35">
        <v>0</v>
      </c>
      <c r="AE402" s="35">
        <v>0</v>
      </c>
      <c r="AF402" s="35">
        <v>0</v>
      </c>
      <c r="AG402" s="35">
        <v>0</v>
      </c>
      <c r="AH402" s="35">
        <v>0</v>
      </c>
      <c r="AI402" s="35">
        <v>0</v>
      </c>
      <c r="AJ402" s="35">
        <v>0</v>
      </c>
      <c r="AK402" s="35">
        <v>0</v>
      </c>
      <c r="AL402" s="35">
        <v>0</v>
      </c>
      <c r="AM402" s="35">
        <v>0</v>
      </c>
      <c r="AN402" s="35">
        <v>0</v>
      </c>
      <c r="AO402" s="35">
        <v>0</v>
      </c>
      <c r="AP402" s="35">
        <v>0</v>
      </c>
      <c r="AQ402" s="35">
        <v>0</v>
      </c>
      <c r="AR402" s="35">
        <v>0</v>
      </c>
      <c r="AS402" s="35">
        <v>0</v>
      </c>
      <c r="AT402" s="35">
        <v>5</v>
      </c>
      <c r="AU402" s="35">
        <v>5</v>
      </c>
      <c r="AV402" s="35">
        <v>330</v>
      </c>
      <c r="AW402" s="35">
        <v>3</v>
      </c>
      <c r="AX402" s="35">
        <v>3</v>
      </c>
      <c r="AY402" s="35">
        <v>76</v>
      </c>
      <c r="AZ402" s="35">
        <v>74</v>
      </c>
      <c r="BA402" s="35" t="s">
        <v>423</v>
      </c>
      <c r="BB402" s="35" t="s">
        <v>588</v>
      </c>
      <c r="BC402" s="67">
        <v>-1.5</v>
      </c>
      <c r="BD402" s="35">
        <v>1</v>
      </c>
      <c r="BE402" s="35">
        <v>-2.5</v>
      </c>
      <c r="BF402" s="35">
        <v>0</v>
      </c>
      <c r="BG402" s="35">
        <v>0</v>
      </c>
      <c r="BH402" s="35">
        <v>0</v>
      </c>
      <c r="BI402" s="35">
        <v>0</v>
      </c>
      <c r="BJ402" s="35">
        <v>0</v>
      </c>
      <c r="BK402" s="35">
        <v>0</v>
      </c>
      <c r="BL402" s="35">
        <v>0</v>
      </c>
      <c r="BM402" s="35">
        <v>2</v>
      </c>
      <c r="BN402" s="35">
        <v>0</v>
      </c>
      <c r="BO402" s="35">
        <v>5</v>
      </c>
      <c r="BP402" s="35">
        <v>7</v>
      </c>
      <c r="BQ402" s="35">
        <v>0</v>
      </c>
    </row>
    <row r="403" spans="1:69" x14ac:dyDescent="0.25">
      <c r="A403" s="35" t="s">
        <v>293</v>
      </c>
      <c r="B403" s="35" t="s">
        <v>867</v>
      </c>
      <c r="C403" s="35">
        <v>97077566</v>
      </c>
      <c r="D403" s="35" t="s">
        <v>765</v>
      </c>
      <c r="E403" s="35" t="s">
        <v>766</v>
      </c>
      <c r="F403" s="35" t="s">
        <v>188</v>
      </c>
      <c r="G403" s="67">
        <v>500</v>
      </c>
      <c r="H403" s="67">
        <v>0</v>
      </c>
      <c r="I403" s="67">
        <v>500</v>
      </c>
      <c r="J403" s="35">
        <v>0</v>
      </c>
      <c r="K403" s="35">
        <v>0</v>
      </c>
      <c r="L403" s="35">
        <v>0</v>
      </c>
      <c r="M403" s="35">
        <v>0</v>
      </c>
      <c r="N403" s="35">
        <v>0</v>
      </c>
      <c r="O403" s="35">
        <v>0</v>
      </c>
      <c r="P403" s="35">
        <v>0</v>
      </c>
      <c r="Q403" s="35">
        <v>0</v>
      </c>
      <c r="R403" s="35">
        <v>0</v>
      </c>
      <c r="S403" s="35">
        <v>0</v>
      </c>
      <c r="T403" s="35">
        <v>0</v>
      </c>
      <c r="U403" s="35">
        <v>0</v>
      </c>
      <c r="V403" s="35">
        <v>0</v>
      </c>
      <c r="W403" s="35">
        <v>0</v>
      </c>
      <c r="X403" s="35">
        <v>0</v>
      </c>
      <c r="Y403" s="35">
        <v>0</v>
      </c>
      <c r="Z403" s="35">
        <v>0</v>
      </c>
      <c r="AA403" s="35">
        <v>0</v>
      </c>
      <c r="AB403" s="35">
        <v>0</v>
      </c>
      <c r="AC403" s="35">
        <v>0</v>
      </c>
      <c r="AD403" s="35">
        <v>0</v>
      </c>
      <c r="AE403" s="35">
        <v>0</v>
      </c>
      <c r="AF403" s="35">
        <v>0</v>
      </c>
      <c r="AG403" s="35">
        <v>0</v>
      </c>
      <c r="AH403" s="35">
        <v>0</v>
      </c>
      <c r="AI403" s="35">
        <v>0</v>
      </c>
      <c r="AJ403" s="35">
        <v>0</v>
      </c>
      <c r="AK403" s="35">
        <v>0</v>
      </c>
      <c r="AL403" s="35">
        <v>0</v>
      </c>
      <c r="AM403" s="35">
        <v>0</v>
      </c>
      <c r="AN403" s="35">
        <v>0</v>
      </c>
      <c r="AO403" s="35">
        <v>0</v>
      </c>
      <c r="AP403" s="35">
        <v>0</v>
      </c>
      <c r="AQ403" s="35">
        <v>0</v>
      </c>
      <c r="AR403" s="35">
        <v>0</v>
      </c>
      <c r="AS403" s="35">
        <v>0</v>
      </c>
      <c r="AT403" s="35">
        <v>0</v>
      </c>
      <c r="AU403" s="35">
        <v>35</v>
      </c>
      <c r="AV403" s="35">
        <v>156</v>
      </c>
      <c r="AW403" s="35">
        <v>43</v>
      </c>
      <c r="AX403" s="35">
        <v>47</v>
      </c>
      <c r="AY403" s="35">
        <v>232</v>
      </c>
      <c r="AZ403" s="35">
        <v>252</v>
      </c>
      <c r="BA403" s="35" t="s">
        <v>1366</v>
      </c>
      <c r="BB403" s="35" t="s">
        <v>868</v>
      </c>
      <c r="BC403" s="67">
        <v>0</v>
      </c>
      <c r="BD403" s="35">
        <v>0</v>
      </c>
      <c r="BE403" s="35">
        <v>0</v>
      </c>
      <c r="BF403" s="35">
        <v>0</v>
      </c>
      <c r="BG403" s="35">
        <v>0</v>
      </c>
      <c r="BH403" s="35">
        <v>0</v>
      </c>
      <c r="BI403" s="35">
        <v>0</v>
      </c>
      <c r="BJ403" s="35">
        <v>0</v>
      </c>
      <c r="BK403" s="35">
        <v>0</v>
      </c>
      <c r="BL403" s="35">
        <v>0</v>
      </c>
      <c r="BM403" s="35">
        <v>0</v>
      </c>
      <c r="BN403" s="35">
        <v>0</v>
      </c>
      <c r="BO403" s="35">
        <v>0</v>
      </c>
      <c r="BP403" s="35">
        <v>0</v>
      </c>
      <c r="BQ403" s="35">
        <v>0</v>
      </c>
    </row>
    <row r="404" spans="1:69" x14ac:dyDescent="0.25">
      <c r="A404" s="35" t="s">
        <v>293</v>
      </c>
      <c r="B404" s="35" t="s">
        <v>1901</v>
      </c>
      <c r="C404" s="35">
        <v>97094063</v>
      </c>
      <c r="D404" s="35" t="s">
        <v>1902</v>
      </c>
      <c r="E404" s="35" t="s">
        <v>1903</v>
      </c>
      <c r="F404" s="35" t="s">
        <v>221</v>
      </c>
      <c r="G404" s="67">
        <v>500</v>
      </c>
      <c r="H404" s="67">
        <v>0</v>
      </c>
      <c r="I404" s="67">
        <v>500</v>
      </c>
      <c r="J404" s="35">
        <v>0</v>
      </c>
      <c r="K404" s="35">
        <v>0</v>
      </c>
      <c r="L404" s="35">
        <v>0</v>
      </c>
      <c r="M404" s="35">
        <v>0</v>
      </c>
      <c r="N404" s="35">
        <v>0</v>
      </c>
      <c r="O404" s="35">
        <v>0</v>
      </c>
      <c r="P404" s="35">
        <v>0</v>
      </c>
      <c r="Q404" s="35">
        <v>0</v>
      </c>
      <c r="R404" s="35">
        <v>0</v>
      </c>
      <c r="S404" s="35">
        <v>0</v>
      </c>
      <c r="T404" s="35">
        <v>0</v>
      </c>
      <c r="U404" s="35">
        <v>0</v>
      </c>
      <c r="V404" s="35">
        <v>0</v>
      </c>
      <c r="W404" s="35">
        <v>0</v>
      </c>
      <c r="X404" s="35">
        <v>0</v>
      </c>
      <c r="Y404" s="35">
        <v>0</v>
      </c>
      <c r="Z404" s="35">
        <v>0</v>
      </c>
      <c r="AA404" s="35">
        <v>0</v>
      </c>
      <c r="AB404" s="35">
        <v>0</v>
      </c>
      <c r="AC404" s="35">
        <v>0</v>
      </c>
      <c r="AD404" s="35">
        <v>0</v>
      </c>
      <c r="AE404" s="35">
        <v>0</v>
      </c>
      <c r="AF404" s="35">
        <v>0</v>
      </c>
      <c r="AG404" s="35">
        <v>0</v>
      </c>
      <c r="AH404" s="35">
        <v>0</v>
      </c>
      <c r="AI404" s="35">
        <v>0</v>
      </c>
      <c r="AJ404" s="35">
        <v>0</v>
      </c>
      <c r="AK404" s="35">
        <v>0</v>
      </c>
      <c r="AL404" s="35">
        <v>0</v>
      </c>
      <c r="AM404" s="35">
        <v>0</v>
      </c>
      <c r="AN404" s="35">
        <v>0</v>
      </c>
      <c r="AO404" s="35">
        <v>0</v>
      </c>
      <c r="AP404" s="35">
        <v>0</v>
      </c>
      <c r="AQ404" s="35">
        <v>0</v>
      </c>
      <c r="AR404" s="35">
        <v>0</v>
      </c>
      <c r="AS404" s="35">
        <v>0</v>
      </c>
      <c r="AT404" s="35">
        <v>0</v>
      </c>
      <c r="AU404" s="35">
        <v>5</v>
      </c>
      <c r="AV404" s="35">
        <v>156</v>
      </c>
      <c r="AW404" s="35">
        <v>10</v>
      </c>
      <c r="AX404" s="35">
        <v>10</v>
      </c>
      <c r="AY404" s="35">
        <v>232</v>
      </c>
      <c r="AZ404" s="35">
        <v>252</v>
      </c>
      <c r="BA404" s="35" t="s">
        <v>607</v>
      </c>
      <c r="BB404" s="35" t="s">
        <v>1904</v>
      </c>
      <c r="BC404" s="67">
        <v>0</v>
      </c>
      <c r="BD404" s="35">
        <v>0</v>
      </c>
      <c r="BE404" s="35">
        <v>0</v>
      </c>
      <c r="BF404" s="35">
        <v>0</v>
      </c>
      <c r="BG404" s="35">
        <v>0</v>
      </c>
      <c r="BH404" s="35">
        <v>0</v>
      </c>
      <c r="BI404" s="35">
        <v>0</v>
      </c>
      <c r="BJ404" s="35">
        <v>0</v>
      </c>
      <c r="BK404" s="35">
        <v>0</v>
      </c>
      <c r="BL404" s="35">
        <v>0</v>
      </c>
      <c r="BM404" s="35">
        <v>0</v>
      </c>
      <c r="BN404" s="35">
        <v>0</v>
      </c>
      <c r="BO404" s="35">
        <v>0</v>
      </c>
      <c r="BP404" s="35">
        <v>0</v>
      </c>
      <c r="BQ404" s="35">
        <v>0</v>
      </c>
    </row>
    <row r="405" spans="1:69" x14ac:dyDescent="0.25">
      <c r="A405" s="35" t="s">
        <v>293</v>
      </c>
      <c r="B405" s="35" t="s">
        <v>215</v>
      </c>
      <c r="C405" s="35">
        <v>55359574</v>
      </c>
      <c r="D405" s="35" t="s">
        <v>214</v>
      </c>
      <c r="E405" s="35" t="s">
        <v>538</v>
      </c>
      <c r="F405" s="35" t="s">
        <v>188</v>
      </c>
      <c r="G405" s="67">
        <v>1169</v>
      </c>
      <c r="H405" s="67">
        <v>-41.25</v>
      </c>
      <c r="I405" s="67">
        <v>1128</v>
      </c>
      <c r="J405" s="35">
        <v>4</v>
      </c>
      <c r="K405" s="35">
        <v>4</v>
      </c>
      <c r="L405" s="35">
        <v>8</v>
      </c>
      <c r="M405" s="35">
        <v>0.5</v>
      </c>
      <c r="N405" s="35">
        <v>1</v>
      </c>
      <c r="O405" s="35">
        <v>5</v>
      </c>
      <c r="P405" s="35">
        <v>6</v>
      </c>
      <c r="Q405" s="35">
        <v>0.16666666666666666</v>
      </c>
      <c r="R405" s="35">
        <v>0</v>
      </c>
      <c r="S405" s="35">
        <v>0</v>
      </c>
      <c r="T405" s="35">
        <v>0</v>
      </c>
      <c r="U405" s="35">
        <v>0</v>
      </c>
      <c r="V405" s="35">
        <v>0</v>
      </c>
      <c r="W405" s="35">
        <v>0</v>
      </c>
      <c r="X405" s="35">
        <v>0</v>
      </c>
      <c r="Y405" s="35">
        <v>0</v>
      </c>
      <c r="Z405" s="35">
        <v>0</v>
      </c>
      <c r="AA405" s="35">
        <v>0</v>
      </c>
      <c r="AB405" s="35">
        <v>0</v>
      </c>
      <c r="AC405" s="35">
        <v>0</v>
      </c>
      <c r="AD405" s="35">
        <v>0</v>
      </c>
      <c r="AE405" s="35">
        <v>0</v>
      </c>
      <c r="AF405" s="35">
        <v>0</v>
      </c>
      <c r="AG405" s="35">
        <v>0</v>
      </c>
      <c r="AH405" s="35">
        <v>0</v>
      </c>
      <c r="AI405" s="35">
        <v>0</v>
      </c>
      <c r="AJ405" s="35">
        <v>0</v>
      </c>
      <c r="AK405" s="35">
        <v>0</v>
      </c>
      <c r="AL405" s="35">
        <v>0</v>
      </c>
      <c r="AM405" s="35">
        <v>2</v>
      </c>
      <c r="AN405" s="35">
        <v>2</v>
      </c>
      <c r="AO405" s="35">
        <v>0</v>
      </c>
      <c r="AP405" s="35">
        <v>0</v>
      </c>
      <c r="AQ405" s="35">
        <v>0</v>
      </c>
      <c r="AR405" s="35">
        <v>0</v>
      </c>
      <c r="AS405" s="35">
        <v>0</v>
      </c>
      <c r="AT405" s="35">
        <v>5</v>
      </c>
      <c r="AU405" s="35">
        <v>82</v>
      </c>
      <c r="AV405" s="35">
        <v>441</v>
      </c>
      <c r="AW405" s="35">
        <v>11</v>
      </c>
      <c r="AX405" s="35">
        <v>13</v>
      </c>
      <c r="AY405" s="35">
        <v>47</v>
      </c>
      <c r="AZ405" s="35">
        <v>55</v>
      </c>
      <c r="BA405" s="35" t="s">
        <v>1360</v>
      </c>
      <c r="BB405" s="35" t="s">
        <v>540</v>
      </c>
      <c r="BC405" s="67">
        <v>-41.25</v>
      </c>
      <c r="BD405" s="35">
        <v>-32.5</v>
      </c>
      <c r="BE405" s="35">
        <v>-7.5</v>
      </c>
      <c r="BF405" s="35">
        <v>0</v>
      </c>
      <c r="BG405" s="35">
        <v>0</v>
      </c>
      <c r="BH405" s="35">
        <v>0</v>
      </c>
      <c r="BI405" s="35">
        <v>0</v>
      </c>
      <c r="BJ405" s="35">
        <v>0</v>
      </c>
      <c r="BK405" s="35">
        <v>-1.25</v>
      </c>
      <c r="BL405" s="35">
        <v>0</v>
      </c>
      <c r="BM405" s="35">
        <v>1</v>
      </c>
      <c r="BN405" s="35">
        <v>2</v>
      </c>
      <c r="BO405" s="35">
        <v>3</v>
      </c>
      <c r="BP405" s="35">
        <v>5</v>
      </c>
      <c r="BQ405" s="35">
        <v>6</v>
      </c>
    </row>
    <row r="406" spans="1:69" x14ac:dyDescent="0.25">
      <c r="A406" s="35" t="s">
        <v>293</v>
      </c>
      <c r="B406" s="35" t="s">
        <v>112</v>
      </c>
      <c r="C406" s="35">
        <v>3552935</v>
      </c>
      <c r="D406" s="35" t="s">
        <v>111</v>
      </c>
      <c r="E406" s="35" t="s">
        <v>437</v>
      </c>
      <c r="F406" s="35" t="s">
        <v>103</v>
      </c>
      <c r="G406" s="67">
        <v>542</v>
      </c>
      <c r="H406" s="67">
        <v>0</v>
      </c>
      <c r="I406" s="67">
        <v>542</v>
      </c>
      <c r="J406" s="35">
        <v>0</v>
      </c>
      <c r="K406" s="35">
        <v>0</v>
      </c>
      <c r="L406" s="35">
        <v>0</v>
      </c>
      <c r="M406" s="35">
        <v>0</v>
      </c>
      <c r="N406" s="35">
        <v>0</v>
      </c>
      <c r="O406" s="35">
        <v>0</v>
      </c>
      <c r="P406" s="35">
        <v>0</v>
      </c>
      <c r="Q406" s="35">
        <v>0</v>
      </c>
      <c r="R406" s="35">
        <v>0</v>
      </c>
      <c r="S406" s="35">
        <v>0</v>
      </c>
      <c r="T406" s="35">
        <v>0</v>
      </c>
      <c r="U406" s="35">
        <v>0</v>
      </c>
      <c r="V406" s="35">
        <v>0</v>
      </c>
      <c r="W406" s="35">
        <v>0</v>
      </c>
      <c r="X406" s="35">
        <v>0</v>
      </c>
      <c r="Y406" s="35">
        <v>0</v>
      </c>
      <c r="Z406" s="35">
        <v>0</v>
      </c>
      <c r="AA406" s="35">
        <v>0</v>
      </c>
      <c r="AB406" s="35">
        <v>0</v>
      </c>
      <c r="AC406" s="35">
        <v>0</v>
      </c>
      <c r="AD406" s="35">
        <v>0</v>
      </c>
      <c r="AE406" s="35">
        <v>0</v>
      </c>
      <c r="AF406" s="35">
        <v>0</v>
      </c>
      <c r="AG406" s="35">
        <v>0</v>
      </c>
      <c r="AH406" s="35">
        <v>0</v>
      </c>
      <c r="AI406" s="35">
        <v>0</v>
      </c>
      <c r="AJ406" s="35">
        <v>0</v>
      </c>
      <c r="AK406" s="35">
        <v>0</v>
      </c>
      <c r="AL406" s="35">
        <v>0</v>
      </c>
      <c r="AM406" s="35">
        <v>0</v>
      </c>
      <c r="AN406" s="35">
        <v>0</v>
      </c>
      <c r="AO406" s="35">
        <v>0</v>
      </c>
      <c r="AP406" s="35">
        <v>0</v>
      </c>
      <c r="AQ406" s="35">
        <v>0</v>
      </c>
      <c r="AR406" s="35">
        <v>0</v>
      </c>
      <c r="AS406" s="35">
        <v>0</v>
      </c>
      <c r="AT406" s="35">
        <v>0</v>
      </c>
      <c r="AU406" s="35">
        <v>16</v>
      </c>
      <c r="AV406" s="35">
        <v>156</v>
      </c>
      <c r="AW406" s="35">
        <v>12</v>
      </c>
      <c r="AX406" s="35">
        <v>14</v>
      </c>
      <c r="AY406" s="35">
        <v>209</v>
      </c>
      <c r="AZ406" s="35">
        <v>220</v>
      </c>
      <c r="BA406" s="35" t="s">
        <v>1394</v>
      </c>
      <c r="BB406" s="35" t="s">
        <v>438</v>
      </c>
      <c r="BC406" s="67">
        <v>0</v>
      </c>
      <c r="BD406" s="35">
        <v>0</v>
      </c>
      <c r="BE406" s="35">
        <v>0</v>
      </c>
      <c r="BF406" s="35">
        <v>0</v>
      </c>
      <c r="BG406" s="35">
        <v>0</v>
      </c>
      <c r="BH406" s="35">
        <v>0</v>
      </c>
      <c r="BI406" s="35">
        <v>0</v>
      </c>
      <c r="BJ406" s="35">
        <v>0</v>
      </c>
      <c r="BK406" s="35">
        <v>0</v>
      </c>
      <c r="BL406" s="35">
        <v>0</v>
      </c>
      <c r="BM406" s="35">
        <v>0</v>
      </c>
      <c r="BN406" s="35">
        <v>0</v>
      </c>
      <c r="BO406" s="35">
        <v>0</v>
      </c>
      <c r="BP406" s="35">
        <v>0</v>
      </c>
      <c r="BQ406" s="35">
        <v>0</v>
      </c>
    </row>
    <row r="407" spans="1:69" x14ac:dyDescent="0.25">
      <c r="A407" s="35" t="s">
        <v>293</v>
      </c>
      <c r="B407" s="35" t="s">
        <v>217</v>
      </c>
      <c r="C407" s="35">
        <v>87465313</v>
      </c>
      <c r="D407" s="35" t="s">
        <v>216</v>
      </c>
      <c r="E407" s="35" t="s">
        <v>394</v>
      </c>
      <c r="F407" s="35" t="s">
        <v>188</v>
      </c>
      <c r="G407" s="67">
        <v>1118</v>
      </c>
      <c r="H407" s="67">
        <v>14.375</v>
      </c>
      <c r="I407" s="67">
        <v>1132</v>
      </c>
      <c r="J407" s="35">
        <v>0</v>
      </c>
      <c r="K407" s="35">
        <v>0</v>
      </c>
      <c r="L407" s="35">
        <v>0</v>
      </c>
      <c r="M407" s="35">
        <v>0</v>
      </c>
      <c r="N407" s="35">
        <v>8</v>
      </c>
      <c r="O407" s="35">
        <v>4</v>
      </c>
      <c r="P407" s="35">
        <v>12</v>
      </c>
      <c r="Q407" s="35">
        <v>0.66666666666666663</v>
      </c>
      <c r="R407" s="35">
        <v>0</v>
      </c>
      <c r="S407" s="35">
        <v>0</v>
      </c>
      <c r="T407" s="35">
        <v>0</v>
      </c>
      <c r="U407" s="35">
        <v>0</v>
      </c>
      <c r="V407" s="35">
        <v>0</v>
      </c>
      <c r="W407" s="35">
        <v>0</v>
      </c>
      <c r="X407" s="35">
        <v>0</v>
      </c>
      <c r="Y407" s="35">
        <v>0</v>
      </c>
      <c r="Z407" s="35">
        <v>0</v>
      </c>
      <c r="AA407" s="35">
        <v>0</v>
      </c>
      <c r="AB407" s="35">
        <v>0</v>
      </c>
      <c r="AC407" s="35">
        <v>0</v>
      </c>
      <c r="AD407" s="35">
        <v>0</v>
      </c>
      <c r="AE407" s="35">
        <v>0</v>
      </c>
      <c r="AF407" s="35">
        <v>0</v>
      </c>
      <c r="AG407" s="35">
        <v>0</v>
      </c>
      <c r="AH407" s="35">
        <v>0</v>
      </c>
      <c r="AI407" s="35">
        <v>0</v>
      </c>
      <c r="AJ407" s="35">
        <v>0</v>
      </c>
      <c r="AK407" s="35">
        <v>0</v>
      </c>
      <c r="AL407" s="35">
        <v>4</v>
      </c>
      <c r="AM407" s="35">
        <v>0</v>
      </c>
      <c r="AN407" s="35">
        <v>4</v>
      </c>
      <c r="AO407" s="35">
        <v>1</v>
      </c>
      <c r="AP407" s="35">
        <v>0</v>
      </c>
      <c r="AQ407" s="35">
        <v>0</v>
      </c>
      <c r="AR407" s="35">
        <v>0</v>
      </c>
      <c r="AS407" s="35">
        <v>0</v>
      </c>
      <c r="AT407" s="35">
        <v>12</v>
      </c>
      <c r="AU407" s="35">
        <v>22</v>
      </c>
      <c r="AV407" s="35">
        <v>78</v>
      </c>
      <c r="AW407" s="35">
        <v>13</v>
      </c>
      <c r="AX407" s="35">
        <v>12</v>
      </c>
      <c r="AY407" s="35">
        <v>54</v>
      </c>
      <c r="AZ407" s="35">
        <v>54</v>
      </c>
      <c r="BA407" s="35" t="s">
        <v>708</v>
      </c>
      <c r="BB407" s="35" t="s">
        <v>395</v>
      </c>
      <c r="BC407" s="67">
        <v>14.375</v>
      </c>
      <c r="BD407" s="35">
        <v>0</v>
      </c>
      <c r="BE407" s="35">
        <v>7.5</v>
      </c>
      <c r="BF407" s="35">
        <v>0</v>
      </c>
      <c r="BG407" s="35">
        <v>0</v>
      </c>
      <c r="BH407" s="35">
        <v>0</v>
      </c>
      <c r="BI407" s="35">
        <v>0</v>
      </c>
      <c r="BJ407" s="35">
        <v>0</v>
      </c>
      <c r="BK407" s="35">
        <v>6.875</v>
      </c>
      <c r="BL407" s="35">
        <v>0</v>
      </c>
      <c r="BM407" s="35">
        <v>5</v>
      </c>
      <c r="BN407" s="35">
        <v>0</v>
      </c>
      <c r="BO407" s="35">
        <v>12</v>
      </c>
      <c r="BP407" s="35">
        <v>3</v>
      </c>
      <c r="BQ407" s="35">
        <v>1</v>
      </c>
    </row>
    <row r="408" spans="1:69" x14ac:dyDescent="0.25">
      <c r="A408" s="35" t="s">
        <v>293</v>
      </c>
      <c r="B408" s="35" t="s">
        <v>68</v>
      </c>
      <c r="C408" s="35">
        <v>55359846</v>
      </c>
      <c r="D408" s="35" t="s">
        <v>67</v>
      </c>
      <c r="E408" s="35" t="s">
        <v>401</v>
      </c>
      <c r="F408" s="35" t="s">
        <v>66</v>
      </c>
      <c r="G408" s="67">
        <v>1233</v>
      </c>
      <c r="H408" s="67">
        <v>13.5</v>
      </c>
      <c r="I408" s="67">
        <v>1247</v>
      </c>
      <c r="J408" s="35">
        <v>2</v>
      </c>
      <c r="K408" s="35">
        <v>0</v>
      </c>
      <c r="L408" s="35">
        <v>2</v>
      </c>
      <c r="M408" s="35">
        <v>1</v>
      </c>
      <c r="N408" s="35">
        <v>2</v>
      </c>
      <c r="O408" s="35">
        <v>1</v>
      </c>
      <c r="P408" s="35">
        <v>3</v>
      </c>
      <c r="Q408" s="35">
        <v>0.66666666666666663</v>
      </c>
      <c r="R408" s="35">
        <v>0</v>
      </c>
      <c r="S408" s="35">
        <v>0</v>
      </c>
      <c r="T408" s="35">
        <v>0</v>
      </c>
      <c r="U408" s="35">
        <v>0</v>
      </c>
      <c r="V408" s="35">
        <v>0</v>
      </c>
      <c r="W408" s="35">
        <v>0</v>
      </c>
      <c r="X408" s="35">
        <v>0</v>
      </c>
      <c r="Y408" s="35">
        <v>0</v>
      </c>
      <c r="Z408" s="35">
        <v>0</v>
      </c>
      <c r="AA408" s="35">
        <v>0</v>
      </c>
      <c r="AB408" s="35">
        <v>0</v>
      </c>
      <c r="AC408" s="35">
        <v>0</v>
      </c>
      <c r="AD408" s="35">
        <v>0</v>
      </c>
      <c r="AE408" s="35">
        <v>0</v>
      </c>
      <c r="AF408" s="35">
        <v>0</v>
      </c>
      <c r="AG408" s="35">
        <v>0</v>
      </c>
      <c r="AH408" s="35">
        <v>0</v>
      </c>
      <c r="AI408" s="35">
        <v>0</v>
      </c>
      <c r="AJ408" s="35">
        <v>0</v>
      </c>
      <c r="AK408" s="35">
        <v>0</v>
      </c>
      <c r="AL408" s="35">
        <v>0</v>
      </c>
      <c r="AM408" s="35">
        <v>0</v>
      </c>
      <c r="AN408" s="35">
        <v>0</v>
      </c>
      <c r="AO408" s="35">
        <v>0</v>
      </c>
      <c r="AP408" s="35">
        <v>0</v>
      </c>
      <c r="AQ408" s="35">
        <v>0</v>
      </c>
      <c r="AR408" s="35">
        <v>0</v>
      </c>
      <c r="AS408" s="35">
        <v>0</v>
      </c>
      <c r="AT408" s="35">
        <v>4</v>
      </c>
      <c r="AU408" s="35">
        <v>5</v>
      </c>
      <c r="AV408" s="35">
        <v>80</v>
      </c>
      <c r="AW408" s="35">
        <v>1</v>
      </c>
      <c r="AX408" s="35">
        <v>1</v>
      </c>
      <c r="AY408" s="35">
        <v>35</v>
      </c>
      <c r="AZ408" s="35">
        <v>35</v>
      </c>
      <c r="BA408" s="35" t="s">
        <v>870</v>
      </c>
      <c r="BB408" s="35" t="s">
        <v>402</v>
      </c>
      <c r="BC408" s="67">
        <v>13.5</v>
      </c>
      <c r="BD408" s="35">
        <v>6</v>
      </c>
      <c r="BE408" s="35">
        <v>7.5</v>
      </c>
      <c r="BF408" s="35">
        <v>0</v>
      </c>
      <c r="BG408" s="35">
        <v>0</v>
      </c>
      <c r="BH408" s="35">
        <v>0</v>
      </c>
      <c r="BI408" s="35">
        <v>0</v>
      </c>
      <c r="BJ408" s="35">
        <v>0</v>
      </c>
      <c r="BK408" s="35">
        <v>0</v>
      </c>
      <c r="BL408" s="35">
        <v>0</v>
      </c>
      <c r="BM408" s="35">
        <v>2</v>
      </c>
      <c r="BN408" s="35">
        <v>0</v>
      </c>
      <c r="BO408" s="35">
        <v>4</v>
      </c>
      <c r="BP408" s="35">
        <v>1</v>
      </c>
      <c r="BQ408" s="35">
        <v>0</v>
      </c>
    </row>
    <row r="409" spans="1:69" x14ac:dyDescent="0.25">
      <c r="A409" s="35" t="s">
        <v>293</v>
      </c>
      <c r="B409" s="35" t="s">
        <v>1905</v>
      </c>
      <c r="C409" s="35">
        <v>97093225</v>
      </c>
      <c r="D409" s="35" t="s">
        <v>1906</v>
      </c>
      <c r="E409" s="35" t="s">
        <v>310</v>
      </c>
      <c r="F409" s="35" t="s">
        <v>155</v>
      </c>
      <c r="G409" s="67">
        <v>500</v>
      </c>
      <c r="H409" s="67">
        <v>0</v>
      </c>
      <c r="I409" s="67">
        <v>500</v>
      </c>
      <c r="J409" s="35">
        <v>0</v>
      </c>
      <c r="K409" s="35">
        <v>0</v>
      </c>
      <c r="L409" s="35">
        <v>0</v>
      </c>
      <c r="M409" s="35">
        <v>0</v>
      </c>
      <c r="N409" s="35">
        <v>0</v>
      </c>
      <c r="O409" s="35">
        <v>0</v>
      </c>
      <c r="P409" s="35">
        <v>0</v>
      </c>
      <c r="Q409" s="35">
        <v>0</v>
      </c>
      <c r="R409" s="35">
        <v>0</v>
      </c>
      <c r="S409" s="35">
        <v>0</v>
      </c>
      <c r="T409" s="35">
        <v>0</v>
      </c>
      <c r="U409" s="35">
        <v>0</v>
      </c>
      <c r="V409" s="35">
        <v>0</v>
      </c>
      <c r="W409" s="35">
        <v>0</v>
      </c>
      <c r="X409" s="35">
        <v>0</v>
      </c>
      <c r="Y409" s="35">
        <v>0</v>
      </c>
      <c r="Z409" s="35">
        <v>0</v>
      </c>
      <c r="AA409" s="35">
        <v>0</v>
      </c>
      <c r="AB409" s="35">
        <v>0</v>
      </c>
      <c r="AC409" s="35">
        <v>0</v>
      </c>
      <c r="AD409" s="35">
        <v>0</v>
      </c>
      <c r="AE409" s="35">
        <v>0</v>
      </c>
      <c r="AF409" s="35">
        <v>0</v>
      </c>
      <c r="AG409" s="35">
        <v>0</v>
      </c>
      <c r="AH409" s="35">
        <v>0</v>
      </c>
      <c r="AI409" s="35">
        <v>0</v>
      </c>
      <c r="AJ409" s="35">
        <v>0</v>
      </c>
      <c r="AK409" s="35">
        <v>0</v>
      </c>
      <c r="AL409" s="35">
        <v>0</v>
      </c>
      <c r="AM409" s="35">
        <v>0</v>
      </c>
      <c r="AN409" s="35">
        <v>0</v>
      </c>
      <c r="AO409" s="35">
        <v>0</v>
      </c>
      <c r="AP409" s="35">
        <v>0</v>
      </c>
      <c r="AQ409" s="35">
        <v>0</v>
      </c>
      <c r="AR409" s="35">
        <v>0</v>
      </c>
      <c r="AS409" s="35">
        <v>0</v>
      </c>
      <c r="AT409" s="35">
        <v>0</v>
      </c>
      <c r="AU409" s="35">
        <v>16</v>
      </c>
      <c r="AV409" s="35">
        <v>156</v>
      </c>
      <c r="AW409" s="35">
        <v>21</v>
      </c>
      <c r="AX409" s="35">
        <v>25</v>
      </c>
      <c r="AY409" s="35">
        <v>232</v>
      </c>
      <c r="AZ409" s="35">
        <v>252</v>
      </c>
      <c r="BA409" s="35" t="s">
        <v>1039</v>
      </c>
      <c r="BB409" s="35" t="s">
        <v>1907</v>
      </c>
      <c r="BC409" s="67">
        <v>0</v>
      </c>
      <c r="BD409" s="35">
        <v>0</v>
      </c>
      <c r="BE409" s="35">
        <v>0</v>
      </c>
      <c r="BF409" s="35">
        <v>0</v>
      </c>
      <c r="BG409" s="35">
        <v>0</v>
      </c>
      <c r="BH409" s="35">
        <v>0</v>
      </c>
      <c r="BI409" s="35">
        <v>0</v>
      </c>
      <c r="BJ409" s="35">
        <v>0</v>
      </c>
      <c r="BK409" s="35">
        <v>0</v>
      </c>
      <c r="BL409" s="35">
        <v>0</v>
      </c>
      <c r="BM409" s="35">
        <v>0</v>
      </c>
      <c r="BN409" s="35">
        <v>0</v>
      </c>
      <c r="BO409" s="35">
        <v>0</v>
      </c>
      <c r="BP409" s="35">
        <v>0</v>
      </c>
      <c r="BQ409" s="35">
        <v>0</v>
      </c>
    </row>
    <row r="410" spans="1:69" x14ac:dyDescent="0.25">
      <c r="A410" s="35" t="s">
        <v>293</v>
      </c>
      <c r="B410" s="35" t="s">
        <v>1908</v>
      </c>
      <c r="C410" s="35">
        <v>97095262</v>
      </c>
      <c r="D410" s="35" t="s">
        <v>1906</v>
      </c>
      <c r="E410" s="35" t="s">
        <v>1909</v>
      </c>
      <c r="F410" s="35" t="s">
        <v>155</v>
      </c>
      <c r="G410" s="67">
        <v>500</v>
      </c>
      <c r="H410" s="67">
        <v>-1</v>
      </c>
      <c r="I410" s="67">
        <v>499</v>
      </c>
      <c r="J410" s="35">
        <v>0</v>
      </c>
      <c r="K410" s="35">
        <v>0</v>
      </c>
      <c r="L410" s="35">
        <v>0</v>
      </c>
      <c r="M410" s="35">
        <v>0</v>
      </c>
      <c r="N410" s="35">
        <v>0</v>
      </c>
      <c r="O410" s="35">
        <v>0</v>
      </c>
      <c r="P410" s="35">
        <v>0</v>
      </c>
      <c r="Q410" s="35">
        <v>0</v>
      </c>
      <c r="R410" s="35">
        <v>2</v>
      </c>
      <c r="S410" s="35">
        <v>4</v>
      </c>
      <c r="T410" s="35">
        <v>6</v>
      </c>
      <c r="U410" s="35">
        <v>0.33333333333333331</v>
      </c>
      <c r="V410" s="35">
        <v>0</v>
      </c>
      <c r="W410" s="35">
        <v>0</v>
      </c>
      <c r="X410" s="35">
        <v>0</v>
      </c>
      <c r="Y410" s="35">
        <v>0</v>
      </c>
      <c r="Z410" s="35">
        <v>0</v>
      </c>
      <c r="AA410" s="35">
        <v>0</v>
      </c>
      <c r="AB410" s="35">
        <v>0</v>
      </c>
      <c r="AC410" s="35">
        <v>0</v>
      </c>
      <c r="AD410" s="35">
        <v>0</v>
      </c>
      <c r="AE410" s="35">
        <v>0</v>
      </c>
      <c r="AF410" s="35">
        <v>0</v>
      </c>
      <c r="AG410" s="35">
        <v>0</v>
      </c>
      <c r="AH410" s="35">
        <v>0</v>
      </c>
      <c r="AI410" s="35">
        <v>0</v>
      </c>
      <c r="AJ410" s="35">
        <v>0</v>
      </c>
      <c r="AK410" s="35">
        <v>0</v>
      </c>
      <c r="AL410" s="35">
        <v>0</v>
      </c>
      <c r="AM410" s="35">
        <v>0</v>
      </c>
      <c r="AN410" s="35">
        <v>0</v>
      </c>
      <c r="AO410" s="35">
        <v>0</v>
      </c>
      <c r="AP410" s="35">
        <v>0</v>
      </c>
      <c r="AQ410" s="35">
        <v>0</v>
      </c>
      <c r="AR410" s="35">
        <v>0</v>
      </c>
      <c r="AS410" s="35">
        <v>0</v>
      </c>
      <c r="AT410" s="35">
        <v>2</v>
      </c>
      <c r="AU410" s="35">
        <v>36</v>
      </c>
      <c r="AV410" s="35">
        <v>325</v>
      </c>
      <c r="AW410" s="35">
        <v>21</v>
      </c>
      <c r="AX410" s="35">
        <v>44</v>
      </c>
      <c r="AY410" s="35">
        <v>232</v>
      </c>
      <c r="AZ410" s="35">
        <v>252</v>
      </c>
      <c r="BA410" s="35" t="s">
        <v>1350</v>
      </c>
      <c r="BB410" s="35" t="s">
        <v>1910</v>
      </c>
      <c r="BC410" s="67">
        <v>-1</v>
      </c>
      <c r="BD410" s="35">
        <v>0</v>
      </c>
      <c r="BE410" s="35">
        <v>0</v>
      </c>
      <c r="BF410" s="35">
        <v>-1</v>
      </c>
      <c r="BG410" s="35">
        <v>0</v>
      </c>
      <c r="BH410" s="35">
        <v>0</v>
      </c>
      <c r="BI410" s="35">
        <v>0</v>
      </c>
      <c r="BJ410" s="35">
        <v>0</v>
      </c>
      <c r="BK410" s="35">
        <v>0</v>
      </c>
      <c r="BL410" s="35">
        <v>0</v>
      </c>
      <c r="BM410" s="35">
        <v>2</v>
      </c>
      <c r="BN410" s="35">
        <v>0</v>
      </c>
      <c r="BO410" s="35">
        <v>2</v>
      </c>
      <c r="BP410" s="35">
        <v>4</v>
      </c>
      <c r="BQ410" s="35">
        <v>0</v>
      </c>
    </row>
    <row r="411" spans="1:69" x14ac:dyDescent="0.25">
      <c r="A411" s="35" t="s">
        <v>293</v>
      </c>
      <c r="B411" s="35" t="s">
        <v>1203</v>
      </c>
      <c r="C411" s="35">
        <v>47346149</v>
      </c>
      <c r="D411" s="35" t="s">
        <v>1204</v>
      </c>
      <c r="E411" s="35" t="s">
        <v>1205</v>
      </c>
      <c r="F411" s="35" t="s">
        <v>72</v>
      </c>
      <c r="G411" s="67">
        <v>1124</v>
      </c>
      <c r="H411" s="67">
        <v>47.75</v>
      </c>
      <c r="I411" s="67">
        <v>1172</v>
      </c>
      <c r="J411" s="35">
        <v>1</v>
      </c>
      <c r="K411" s="35">
        <v>1</v>
      </c>
      <c r="L411" s="35">
        <v>2</v>
      </c>
      <c r="M411" s="35">
        <v>0.5</v>
      </c>
      <c r="N411" s="35">
        <v>0</v>
      </c>
      <c r="O411" s="35">
        <v>0</v>
      </c>
      <c r="P411" s="35">
        <v>0</v>
      </c>
      <c r="Q411" s="35">
        <v>0</v>
      </c>
      <c r="R411" s="35">
        <v>0</v>
      </c>
      <c r="S411" s="35">
        <v>0</v>
      </c>
      <c r="T411" s="35">
        <v>0</v>
      </c>
      <c r="U411" s="35">
        <v>0</v>
      </c>
      <c r="V411" s="35">
        <v>0</v>
      </c>
      <c r="W411" s="35">
        <v>0</v>
      </c>
      <c r="X411" s="35">
        <v>0</v>
      </c>
      <c r="Y411" s="35">
        <v>0</v>
      </c>
      <c r="Z411" s="35">
        <v>0</v>
      </c>
      <c r="AA411" s="35">
        <v>0</v>
      </c>
      <c r="AB411" s="35">
        <v>0</v>
      </c>
      <c r="AC411" s="35">
        <v>0</v>
      </c>
      <c r="AD411" s="35">
        <v>0</v>
      </c>
      <c r="AE411" s="35">
        <v>0</v>
      </c>
      <c r="AF411" s="35">
        <v>0</v>
      </c>
      <c r="AG411" s="35">
        <v>0</v>
      </c>
      <c r="AH411" s="35">
        <v>0</v>
      </c>
      <c r="AI411" s="35">
        <v>0</v>
      </c>
      <c r="AJ411" s="35">
        <v>0</v>
      </c>
      <c r="AK411" s="35">
        <v>0</v>
      </c>
      <c r="AL411" s="35">
        <v>4</v>
      </c>
      <c r="AM411" s="35">
        <v>2</v>
      </c>
      <c r="AN411" s="35">
        <v>6</v>
      </c>
      <c r="AO411" s="35">
        <v>0.66666666666666663</v>
      </c>
      <c r="AP411" s="35">
        <v>0</v>
      </c>
      <c r="AQ411" s="35">
        <v>0</v>
      </c>
      <c r="AR411" s="35">
        <v>0</v>
      </c>
      <c r="AS411" s="35">
        <v>0</v>
      </c>
      <c r="AT411" s="35">
        <v>5</v>
      </c>
      <c r="AU411" s="35">
        <v>2</v>
      </c>
      <c r="AV411" s="35">
        <v>21</v>
      </c>
      <c r="AW411" s="35">
        <v>8</v>
      </c>
      <c r="AX411" s="35">
        <v>7</v>
      </c>
      <c r="AY411" s="35">
        <v>53</v>
      </c>
      <c r="AZ411" s="35">
        <v>48</v>
      </c>
      <c r="BA411" s="35" t="s">
        <v>410</v>
      </c>
      <c r="BB411" s="35" t="s">
        <v>1206</v>
      </c>
      <c r="BC411" s="67">
        <v>47.75</v>
      </c>
      <c r="BD411" s="35">
        <v>4</v>
      </c>
      <c r="BE411" s="35">
        <v>0</v>
      </c>
      <c r="BF411" s="35">
        <v>0</v>
      </c>
      <c r="BG411" s="35">
        <v>0</v>
      </c>
      <c r="BH411" s="35">
        <v>0</v>
      </c>
      <c r="BI411" s="35">
        <v>0</v>
      </c>
      <c r="BJ411" s="35">
        <v>0</v>
      </c>
      <c r="BK411" s="35">
        <v>43.75</v>
      </c>
      <c r="BL411" s="35">
        <v>0</v>
      </c>
      <c r="BM411" s="35">
        <v>4</v>
      </c>
      <c r="BN411" s="35">
        <v>2</v>
      </c>
      <c r="BO411" s="35">
        <v>3</v>
      </c>
      <c r="BP411" s="35">
        <v>3</v>
      </c>
      <c r="BQ411" s="35">
        <v>0</v>
      </c>
    </row>
    <row r="412" spans="1:69" x14ac:dyDescent="0.25">
      <c r="A412" s="35" t="s">
        <v>293</v>
      </c>
      <c r="B412" s="35" t="s">
        <v>43</v>
      </c>
      <c r="C412" s="35">
        <v>3551950</v>
      </c>
      <c r="D412" s="35" t="s">
        <v>42</v>
      </c>
      <c r="E412" s="35" t="s">
        <v>377</v>
      </c>
      <c r="F412" s="35" t="s">
        <v>35</v>
      </c>
      <c r="G412" s="67">
        <v>636</v>
      </c>
      <c r="H412" s="67">
        <v>7.875</v>
      </c>
      <c r="I412" s="67">
        <v>644</v>
      </c>
      <c r="J412" s="35">
        <v>5</v>
      </c>
      <c r="K412" s="35">
        <v>1</v>
      </c>
      <c r="L412" s="35">
        <v>6</v>
      </c>
      <c r="M412" s="35">
        <v>0.83333333333333337</v>
      </c>
      <c r="N412" s="35">
        <v>3</v>
      </c>
      <c r="O412" s="35">
        <v>3</v>
      </c>
      <c r="P412" s="35">
        <v>6</v>
      </c>
      <c r="Q412" s="35">
        <v>0.5</v>
      </c>
      <c r="R412" s="35">
        <v>0</v>
      </c>
      <c r="S412" s="35">
        <v>0</v>
      </c>
      <c r="T412" s="35">
        <v>0</v>
      </c>
      <c r="U412" s="35">
        <v>0</v>
      </c>
      <c r="V412" s="35">
        <v>2</v>
      </c>
      <c r="W412" s="35">
        <v>3</v>
      </c>
      <c r="X412" s="35">
        <v>5</v>
      </c>
      <c r="Y412" s="35">
        <v>0.4</v>
      </c>
      <c r="Z412" s="35">
        <v>0</v>
      </c>
      <c r="AA412" s="35">
        <v>0</v>
      </c>
      <c r="AB412" s="35">
        <v>0</v>
      </c>
      <c r="AC412" s="35">
        <v>0</v>
      </c>
      <c r="AD412" s="35">
        <v>0</v>
      </c>
      <c r="AE412" s="35">
        <v>0</v>
      </c>
      <c r="AF412" s="35">
        <v>0</v>
      </c>
      <c r="AG412" s="35">
        <v>0</v>
      </c>
      <c r="AH412" s="35">
        <v>0</v>
      </c>
      <c r="AI412" s="35">
        <v>0</v>
      </c>
      <c r="AJ412" s="35">
        <v>0</v>
      </c>
      <c r="AK412" s="35">
        <v>0</v>
      </c>
      <c r="AL412" s="35">
        <v>1</v>
      </c>
      <c r="AM412" s="35">
        <v>3</v>
      </c>
      <c r="AN412" s="35">
        <v>4</v>
      </c>
      <c r="AO412" s="35">
        <v>0.25</v>
      </c>
      <c r="AP412" s="35">
        <v>0</v>
      </c>
      <c r="AQ412" s="35">
        <v>0</v>
      </c>
      <c r="AR412" s="35">
        <v>0</v>
      </c>
      <c r="AS412" s="35">
        <v>0</v>
      </c>
      <c r="AT412" s="35">
        <v>11</v>
      </c>
      <c r="AU412" s="35">
        <v>5</v>
      </c>
      <c r="AV412" s="35">
        <v>103</v>
      </c>
      <c r="AW412" s="35">
        <v>6</v>
      </c>
      <c r="AX412" s="35">
        <v>6</v>
      </c>
      <c r="AY412" s="35">
        <v>175</v>
      </c>
      <c r="AZ412" s="35">
        <v>181</v>
      </c>
      <c r="BA412" s="35" t="s">
        <v>378</v>
      </c>
      <c r="BB412" s="35" t="s">
        <v>379</v>
      </c>
      <c r="BC412" s="67">
        <v>7.875</v>
      </c>
      <c r="BD412" s="35">
        <v>13</v>
      </c>
      <c r="BE412" s="35">
        <v>-2</v>
      </c>
      <c r="BF412" s="35">
        <v>0</v>
      </c>
      <c r="BG412" s="35">
        <v>-8.75</v>
      </c>
      <c r="BH412" s="35">
        <v>0</v>
      </c>
      <c r="BI412" s="35">
        <v>0</v>
      </c>
      <c r="BJ412" s="35">
        <v>0</v>
      </c>
      <c r="BK412" s="35">
        <v>5.625</v>
      </c>
      <c r="BL412" s="35">
        <v>0</v>
      </c>
      <c r="BM412" s="35">
        <v>5</v>
      </c>
      <c r="BN412" s="35">
        <v>0</v>
      </c>
      <c r="BO412" s="35">
        <v>11</v>
      </c>
      <c r="BP412" s="35">
        <v>7</v>
      </c>
      <c r="BQ412" s="35">
        <v>3</v>
      </c>
    </row>
    <row r="413" spans="1:69" x14ac:dyDescent="0.25">
      <c r="A413" s="35" t="s">
        <v>293</v>
      </c>
      <c r="B413" s="35" t="s">
        <v>1207</v>
      </c>
      <c r="C413" s="35">
        <v>97086142</v>
      </c>
      <c r="D413" s="35" t="s">
        <v>1208</v>
      </c>
      <c r="E413" s="35" t="s">
        <v>838</v>
      </c>
      <c r="F413" s="35" t="s">
        <v>188</v>
      </c>
      <c r="G413" s="67">
        <v>500</v>
      </c>
      <c r="H413" s="67">
        <v>-20</v>
      </c>
      <c r="I413" s="67">
        <v>480</v>
      </c>
      <c r="J413" s="35">
        <v>0</v>
      </c>
      <c r="K413" s="35">
        <v>0</v>
      </c>
      <c r="L413" s="35">
        <v>0</v>
      </c>
      <c r="M413" s="35">
        <v>0</v>
      </c>
      <c r="N413" s="35">
        <v>0</v>
      </c>
      <c r="O413" s="35">
        <v>0</v>
      </c>
      <c r="P413" s="35">
        <v>0</v>
      </c>
      <c r="Q413" s="35">
        <v>0</v>
      </c>
      <c r="R413" s="35">
        <v>0</v>
      </c>
      <c r="S413" s="35">
        <v>4</v>
      </c>
      <c r="T413" s="35">
        <v>4</v>
      </c>
      <c r="U413" s="35">
        <v>0</v>
      </c>
      <c r="V413" s="35">
        <v>0</v>
      </c>
      <c r="W413" s="35">
        <v>0</v>
      </c>
      <c r="X413" s="35">
        <v>0</v>
      </c>
      <c r="Y413" s="35">
        <v>0</v>
      </c>
      <c r="Z413" s="35">
        <v>0</v>
      </c>
      <c r="AA413" s="35">
        <v>0</v>
      </c>
      <c r="AB413" s="35">
        <v>0</v>
      </c>
      <c r="AC413" s="35">
        <v>0</v>
      </c>
      <c r="AD413" s="35">
        <v>0</v>
      </c>
      <c r="AE413" s="35">
        <v>0</v>
      </c>
      <c r="AF413" s="35">
        <v>0</v>
      </c>
      <c r="AG413" s="35">
        <v>0</v>
      </c>
      <c r="AH413" s="35">
        <v>0</v>
      </c>
      <c r="AI413" s="35">
        <v>0</v>
      </c>
      <c r="AJ413" s="35">
        <v>0</v>
      </c>
      <c r="AK413" s="35">
        <v>0</v>
      </c>
      <c r="AL413" s="35">
        <v>0</v>
      </c>
      <c r="AM413" s="35">
        <v>0</v>
      </c>
      <c r="AN413" s="35">
        <v>0</v>
      </c>
      <c r="AO413" s="35">
        <v>0</v>
      </c>
      <c r="AP413" s="35">
        <v>0</v>
      </c>
      <c r="AQ413" s="35">
        <v>0</v>
      </c>
      <c r="AR413" s="35">
        <v>0</v>
      </c>
      <c r="AS413" s="35">
        <v>0</v>
      </c>
      <c r="AT413" s="35">
        <v>0</v>
      </c>
      <c r="AU413" s="35">
        <v>75</v>
      </c>
      <c r="AV413" s="35">
        <v>413</v>
      </c>
      <c r="AW413" s="35">
        <v>43</v>
      </c>
      <c r="AX413" s="35">
        <v>78</v>
      </c>
      <c r="AY413" s="35">
        <v>232</v>
      </c>
      <c r="AZ413" s="35">
        <v>252</v>
      </c>
      <c r="BA413" s="35" t="s">
        <v>1246</v>
      </c>
      <c r="BB413" s="35" t="s">
        <v>1210</v>
      </c>
      <c r="BC413" s="67">
        <v>-20</v>
      </c>
      <c r="BD413" s="35">
        <v>0</v>
      </c>
      <c r="BE413" s="35">
        <v>0</v>
      </c>
      <c r="BF413" s="35">
        <v>-20</v>
      </c>
      <c r="BG413" s="35">
        <v>0</v>
      </c>
      <c r="BH413" s="35">
        <v>0</v>
      </c>
      <c r="BI413" s="35">
        <v>0</v>
      </c>
      <c r="BJ413" s="35">
        <v>0</v>
      </c>
      <c r="BK413" s="35">
        <v>0</v>
      </c>
      <c r="BL413" s="35">
        <v>0</v>
      </c>
      <c r="BM413" s="35">
        <v>0</v>
      </c>
      <c r="BN413" s="35">
        <v>0</v>
      </c>
      <c r="BO413" s="35">
        <v>0</v>
      </c>
      <c r="BP413" s="35">
        <v>4</v>
      </c>
      <c r="BQ413" s="35">
        <v>0</v>
      </c>
    </row>
    <row r="414" spans="1:69" x14ac:dyDescent="0.25">
      <c r="A414" s="35" t="s">
        <v>293</v>
      </c>
      <c r="B414" s="35" t="s">
        <v>871</v>
      </c>
      <c r="C414" s="35">
        <v>87465761</v>
      </c>
      <c r="D414" s="35" t="s">
        <v>42</v>
      </c>
      <c r="E414" s="35" t="s">
        <v>735</v>
      </c>
      <c r="F414" s="35" t="s">
        <v>35</v>
      </c>
      <c r="G414" s="67">
        <v>500</v>
      </c>
      <c r="H414" s="67">
        <v>0</v>
      </c>
      <c r="I414" s="67">
        <v>500</v>
      </c>
      <c r="J414" s="35">
        <v>0</v>
      </c>
      <c r="K414" s="35">
        <v>0</v>
      </c>
      <c r="L414" s="35">
        <v>0</v>
      </c>
      <c r="M414" s="35">
        <v>0</v>
      </c>
      <c r="N414" s="35">
        <v>0</v>
      </c>
      <c r="O414" s="35">
        <v>0</v>
      </c>
      <c r="P414" s="35">
        <v>0</v>
      </c>
      <c r="Q414" s="35">
        <v>0</v>
      </c>
      <c r="R414" s="35">
        <v>0</v>
      </c>
      <c r="S414" s="35">
        <v>0</v>
      </c>
      <c r="T414" s="35">
        <v>0</v>
      </c>
      <c r="U414" s="35">
        <v>0</v>
      </c>
      <c r="V414" s="35">
        <v>0</v>
      </c>
      <c r="W414" s="35">
        <v>0</v>
      </c>
      <c r="X414" s="35">
        <v>0</v>
      </c>
      <c r="Y414" s="35">
        <v>0</v>
      </c>
      <c r="Z414" s="35">
        <v>0</v>
      </c>
      <c r="AA414" s="35">
        <v>0</v>
      </c>
      <c r="AB414" s="35">
        <v>0</v>
      </c>
      <c r="AC414" s="35">
        <v>0</v>
      </c>
      <c r="AD414" s="35">
        <v>0</v>
      </c>
      <c r="AE414" s="35">
        <v>0</v>
      </c>
      <c r="AF414" s="35">
        <v>0</v>
      </c>
      <c r="AG414" s="35">
        <v>0</v>
      </c>
      <c r="AH414" s="35">
        <v>0</v>
      </c>
      <c r="AI414" s="35">
        <v>0</v>
      </c>
      <c r="AJ414" s="35">
        <v>0</v>
      </c>
      <c r="AK414" s="35">
        <v>0</v>
      </c>
      <c r="AL414" s="35">
        <v>0</v>
      </c>
      <c r="AM414" s="35">
        <v>0</v>
      </c>
      <c r="AN414" s="35">
        <v>0</v>
      </c>
      <c r="AO414" s="35">
        <v>0</v>
      </c>
      <c r="AP414" s="35">
        <v>0</v>
      </c>
      <c r="AQ414" s="35">
        <v>0</v>
      </c>
      <c r="AR414" s="35">
        <v>0</v>
      </c>
      <c r="AS414" s="35">
        <v>0</v>
      </c>
      <c r="AT414" s="35">
        <v>0</v>
      </c>
      <c r="AU414" s="35">
        <v>7</v>
      </c>
      <c r="AV414" s="35">
        <v>156</v>
      </c>
      <c r="AW414" s="35">
        <v>11</v>
      </c>
      <c r="AX414" s="35">
        <v>11</v>
      </c>
      <c r="AY414" s="35">
        <v>232</v>
      </c>
      <c r="AZ414" s="35">
        <v>252</v>
      </c>
      <c r="BA414" s="35" t="s">
        <v>1299</v>
      </c>
      <c r="BB414" s="35" t="s">
        <v>872</v>
      </c>
      <c r="BC414" s="67">
        <v>0</v>
      </c>
      <c r="BD414" s="35">
        <v>0</v>
      </c>
      <c r="BE414" s="35">
        <v>0</v>
      </c>
      <c r="BF414" s="35">
        <v>0</v>
      </c>
      <c r="BG414" s="35">
        <v>0</v>
      </c>
      <c r="BH414" s="35">
        <v>0</v>
      </c>
      <c r="BI414" s="35">
        <v>0</v>
      </c>
      <c r="BJ414" s="35">
        <v>0</v>
      </c>
      <c r="BK414" s="35">
        <v>0</v>
      </c>
      <c r="BL414" s="35">
        <v>0</v>
      </c>
      <c r="BM414" s="35">
        <v>0</v>
      </c>
      <c r="BN414" s="35">
        <v>0</v>
      </c>
      <c r="BO414" s="35">
        <v>0</v>
      </c>
      <c r="BP414" s="35">
        <v>0</v>
      </c>
      <c r="BQ414" s="35">
        <v>0</v>
      </c>
    </row>
    <row r="415" spans="1:69" x14ac:dyDescent="0.25">
      <c r="A415" s="35" t="s">
        <v>293</v>
      </c>
      <c r="B415" s="35" t="s">
        <v>1911</v>
      </c>
      <c r="C415" s="35">
        <v>97092917</v>
      </c>
      <c r="D415" s="35" t="s">
        <v>1912</v>
      </c>
      <c r="E415" s="35" t="s">
        <v>416</v>
      </c>
      <c r="F415" s="35" t="s">
        <v>221</v>
      </c>
      <c r="G415" s="67">
        <v>500</v>
      </c>
      <c r="H415" s="67">
        <v>0</v>
      </c>
      <c r="I415" s="67">
        <v>500</v>
      </c>
      <c r="J415" s="35">
        <v>0</v>
      </c>
      <c r="K415" s="35">
        <v>0</v>
      </c>
      <c r="L415" s="35">
        <v>0</v>
      </c>
      <c r="M415" s="35">
        <v>0</v>
      </c>
      <c r="N415" s="35">
        <v>0</v>
      </c>
      <c r="O415" s="35">
        <v>0</v>
      </c>
      <c r="P415" s="35">
        <v>0</v>
      </c>
      <c r="Q415" s="35">
        <v>0</v>
      </c>
      <c r="R415" s="35">
        <v>0</v>
      </c>
      <c r="S415" s="35">
        <v>0</v>
      </c>
      <c r="T415" s="35">
        <v>0</v>
      </c>
      <c r="U415" s="35">
        <v>0</v>
      </c>
      <c r="V415" s="35">
        <v>0</v>
      </c>
      <c r="W415" s="35">
        <v>0</v>
      </c>
      <c r="X415" s="35">
        <v>0</v>
      </c>
      <c r="Y415" s="35">
        <v>0</v>
      </c>
      <c r="Z415" s="35">
        <v>0</v>
      </c>
      <c r="AA415" s="35">
        <v>0</v>
      </c>
      <c r="AB415" s="35">
        <v>0</v>
      </c>
      <c r="AC415" s="35">
        <v>0</v>
      </c>
      <c r="AD415" s="35">
        <v>0</v>
      </c>
      <c r="AE415" s="35">
        <v>0</v>
      </c>
      <c r="AF415" s="35">
        <v>0</v>
      </c>
      <c r="AG415" s="35">
        <v>0</v>
      </c>
      <c r="AH415" s="35">
        <v>0</v>
      </c>
      <c r="AI415" s="35">
        <v>0</v>
      </c>
      <c r="AJ415" s="35">
        <v>0</v>
      </c>
      <c r="AK415" s="35">
        <v>0</v>
      </c>
      <c r="AL415" s="35">
        <v>0</v>
      </c>
      <c r="AM415" s="35">
        <v>0</v>
      </c>
      <c r="AN415" s="35">
        <v>0</v>
      </c>
      <c r="AO415" s="35">
        <v>0</v>
      </c>
      <c r="AP415" s="35">
        <v>0</v>
      </c>
      <c r="AQ415" s="35">
        <v>0</v>
      </c>
      <c r="AR415" s="35">
        <v>0</v>
      </c>
      <c r="AS415" s="35">
        <v>0</v>
      </c>
      <c r="AT415" s="35">
        <v>0</v>
      </c>
      <c r="AU415" s="35">
        <v>5</v>
      </c>
      <c r="AV415" s="35">
        <v>156</v>
      </c>
      <c r="AW415" s="35">
        <v>10</v>
      </c>
      <c r="AX415" s="35">
        <v>10</v>
      </c>
      <c r="AY415" s="35">
        <v>232</v>
      </c>
      <c r="AZ415" s="35">
        <v>252</v>
      </c>
      <c r="BA415" s="35" t="s">
        <v>607</v>
      </c>
      <c r="BB415" s="35" t="s">
        <v>1913</v>
      </c>
      <c r="BC415" s="67">
        <v>0</v>
      </c>
      <c r="BD415" s="35">
        <v>0</v>
      </c>
      <c r="BE415" s="35">
        <v>0</v>
      </c>
      <c r="BF415" s="35">
        <v>0</v>
      </c>
      <c r="BG415" s="35">
        <v>0</v>
      </c>
      <c r="BH415" s="35">
        <v>0</v>
      </c>
      <c r="BI415" s="35">
        <v>0</v>
      </c>
      <c r="BJ415" s="35">
        <v>0</v>
      </c>
      <c r="BK415" s="35">
        <v>0</v>
      </c>
      <c r="BL415" s="35">
        <v>0</v>
      </c>
      <c r="BM415" s="35">
        <v>0</v>
      </c>
      <c r="BN415" s="35">
        <v>0</v>
      </c>
      <c r="BO415" s="35">
        <v>0</v>
      </c>
      <c r="BP415" s="35">
        <v>0</v>
      </c>
      <c r="BQ415" s="35">
        <v>0</v>
      </c>
    </row>
    <row r="416" spans="1:69" x14ac:dyDescent="0.25">
      <c r="A416" s="35" t="s">
        <v>293</v>
      </c>
      <c r="B416" s="35" t="s">
        <v>100</v>
      </c>
      <c r="C416" s="35">
        <v>87412294</v>
      </c>
      <c r="D416" s="35" t="s">
        <v>99</v>
      </c>
      <c r="E416" s="35" t="s">
        <v>426</v>
      </c>
      <c r="F416" s="35" t="s">
        <v>72</v>
      </c>
      <c r="G416" s="67">
        <v>613</v>
      </c>
      <c r="H416" s="67">
        <v>61.5</v>
      </c>
      <c r="I416" s="67">
        <v>675</v>
      </c>
      <c r="J416" s="35">
        <v>2</v>
      </c>
      <c r="K416" s="35">
        <v>2</v>
      </c>
      <c r="L416" s="35">
        <v>4</v>
      </c>
      <c r="M416" s="35">
        <v>0.5</v>
      </c>
      <c r="N416" s="35">
        <v>0</v>
      </c>
      <c r="O416" s="35">
        <v>0</v>
      </c>
      <c r="P416" s="35">
        <v>0</v>
      </c>
      <c r="Q416" s="35">
        <v>0</v>
      </c>
      <c r="R416" s="35">
        <v>0</v>
      </c>
      <c r="S416" s="35">
        <v>0</v>
      </c>
      <c r="T416" s="35">
        <v>0</v>
      </c>
      <c r="U416" s="35">
        <v>0</v>
      </c>
      <c r="V416" s="35">
        <v>4</v>
      </c>
      <c r="W416" s="35">
        <v>0</v>
      </c>
      <c r="X416" s="35">
        <v>4</v>
      </c>
      <c r="Y416" s="35">
        <v>1</v>
      </c>
      <c r="Z416" s="35">
        <v>0</v>
      </c>
      <c r="AA416" s="35">
        <v>0</v>
      </c>
      <c r="AB416" s="35">
        <v>0</v>
      </c>
      <c r="AC416" s="35">
        <v>0</v>
      </c>
      <c r="AD416" s="35">
        <v>0</v>
      </c>
      <c r="AE416" s="35">
        <v>0</v>
      </c>
      <c r="AF416" s="35">
        <v>0</v>
      </c>
      <c r="AG416" s="35">
        <v>0</v>
      </c>
      <c r="AH416" s="35">
        <v>0</v>
      </c>
      <c r="AI416" s="35">
        <v>0</v>
      </c>
      <c r="AJ416" s="35">
        <v>0</v>
      </c>
      <c r="AK416" s="35">
        <v>0</v>
      </c>
      <c r="AL416" s="35">
        <v>0</v>
      </c>
      <c r="AM416" s="35">
        <v>0</v>
      </c>
      <c r="AN416" s="35">
        <v>0</v>
      </c>
      <c r="AO416" s="35">
        <v>0</v>
      </c>
      <c r="AP416" s="35">
        <v>0</v>
      </c>
      <c r="AQ416" s="35">
        <v>0</v>
      </c>
      <c r="AR416" s="35">
        <v>0</v>
      </c>
      <c r="AS416" s="35">
        <v>0</v>
      </c>
      <c r="AT416" s="35">
        <v>6</v>
      </c>
      <c r="AU416" s="35">
        <v>1</v>
      </c>
      <c r="AV416" s="35">
        <v>9</v>
      </c>
      <c r="AW416" s="35">
        <v>16</v>
      </c>
      <c r="AX416" s="35">
        <v>16</v>
      </c>
      <c r="AY416" s="35">
        <v>181</v>
      </c>
      <c r="AZ416" s="35">
        <v>166</v>
      </c>
      <c r="BA416" s="35" t="s">
        <v>568</v>
      </c>
      <c r="BB416" s="35" t="s">
        <v>428</v>
      </c>
      <c r="BC416" s="67">
        <v>61.5</v>
      </c>
      <c r="BD416" s="35">
        <v>11.5</v>
      </c>
      <c r="BE416" s="35">
        <v>0</v>
      </c>
      <c r="BF416" s="35">
        <v>0</v>
      </c>
      <c r="BG416" s="35">
        <v>50</v>
      </c>
      <c r="BH416" s="35">
        <v>0</v>
      </c>
      <c r="BI416" s="35">
        <v>0</v>
      </c>
      <c r="BJ416" s="35">
        <v>0</v>
      </c>
      <c r="BK416" s="35">
        <v>0</v>
      </c>
      <c r="BL416" s="35">
        <v>0</v>
      </c>
      <c r="BM416" s="35">
        <v>6</v>
      </c>
      <c r="BN416" s="35">
        <v>2</v>
      </c>
      <c r="BO416" s="35">
        <v>4</v>
      </c>
      <c r="BP416" s="35">
        <v>2</v>
      </c>
      <c r="BQ416" s="35">
        <v>0</v>
      </c>
    </row>
    <row r="417" spans="1:69" x14ac:dyDescent="0.25">
      <c r="A417" s="35" t="s">
        <v>293</v>
      </c>
      <c r="B417" s="35" t="s">
        <v>1211</v>
      </c>
      <c r="C417" s="35">
        <v>87411810</v>
      </c>
      <c r="D417" s="35" t="s">
        <v>1212</v>
      </c>
      <c r="E417" s="35" t="s">
        <v>357</v>
      </c>
      <c r="F417" s="35" t="s">
        <v>188</v>
      </c>
      <c r="G417" s="67">
        <v>500</v>
      </c>
      <c r="H417" s="67">
        <v>-20.5</v>
      </c>
      <c r="I417" s="67">
        <v>480</v>
      </c>
      <c r="J417" s="35">
        <v>0</v>
      </c>
      <c r="K417" s="35">
        <v>4</v>
      </c>
      <c r="L417" s="35">
        <v>4</v>
      </c>
      <c r="M417" s="35">
        <v>0</v>
      </c>
      <c r="N417" s="35">
        <v>0</v>
      </c>
      <c r="O417" s="35">
        <v>6</v>
      </c>
      <c r="P417" s="35">
        <v>6</v>
      </c>
      <c r="Q417" s="35">
        <v>0</v>
      </c>
      <c r="R417" s="35">
        <v>0</v>
      </c>
      <c r="S417" s="35">
        <v>0</v>
      </c>
      <c r="T417" s="35">
        <v>0</v>
      </c>
      <c r="U417" s="35">
        <v>0</v>
      </c>
      <c r="V417" s="35">
        <v>0</v>
      </c>
      <c r="W417" s="35">
        <v>0</v>
      </c>
      <c r="X417" s="35">
        <v>0</v>
      </c>
      <c r="Y417" s="35">
        <v>0</v>
      </c>
      <c r="Z417" s="35">
        <v>0</v>
      </c>
      <c r="AA417" s="35">
        <v>0</v>
      </c>
      <c r="AB417" s="35">
        <v>0</v>
      </c>
      <c r="AC417" s="35">
        <v>0</v>
      </c>
      <c r="AD417" s="35">
        <v>0</v>
      </c>
      <c r="AE417" s="35">
        <v>0</v>
      </c>
      <c r="AF417" s="35">
        <v>0</v>
      </c>
      <c r="AG417" s="35">
        <v>0</v>
      </c>
      <c r="AH417" s="35">
        <v>0</v>
      </c>
      <c r="AI417" s="35">
        <v>0</v>
      </c>
      <c r="AJ417" s="35">
        <v>0</v>
      </c>
      <c r="AK417" s="35">
        <v>0</v>
      </c>
      <c r="AL417" s="35">
        <v>0</v>
      </c>
      <c r="AM417" s="35">
        <v>0</v>
      </c>
      <c r="AN417" s="35">
        <v>0</v>
      </c>
      <c r="AO417" s="35">
        <v>0</v>
      </c>
      <c r="AP417" s="35">
        <v>0</v>
      </c>
      <c r="AQ417" s="35">
        <v>0</v>
      </c>
      <c r="AR417" s="35">
        <v>0</v>
      </c>
      <c r="AS417" s="35">
        <v>0</v>
      </c>
      <c r="AT417" s="35">
        <v>0</v>
      </c>
      <c r="AU417" s="35">
        <v>76</v>
      </c>
      <c r="AV417" s="35">
        <v>416</v>
      </c>
      <c r="AW417" s="35">
        <v>43</v>
      </c>
      <c r="AX417" s="35">
        <v>78</v>
      </c>
      <c r="AY417" s="35">
        <v>232</v>
      </c>
      <c r="AZ417" s="35">
        <v>252</v>
      </c>
      <c r="BA417" s="35" t="s">
        <v>1164</v>
      </c>
      <c r="BB417" s="35" t="s">
        <v>1213</v>
      </c>
      <c r="BC417" s="67">
        <v>-20.5</v>
      </c>
      <c r="BD417" s="35">
        <v>-12</v>
      </c>
      <c r="BE417" s="35">
        <v>-8.5</v>
      </c>
      <c r="BF417" s="35">
        <v>0</v>
      </c>
      <c r="BG417" s="35">
        <v>0</v>
      </c>
      <c r="BH417" s="35">
        <v>0</v>
      </c>
      <c r="BI417" s="35">
        <v>0</v>
      </c>
      <c r="BJ417" s="35">
        <v>0</v>
      </c>
      <c r="BK417" s="35">
        <v>0</v>
      </c>
      <c r="BL417" s="35">
        <v>0</v>
      </c>
      <c r="BM417" s="35">
        <v>0</v>
      </c>
      <c r="BN417" s="35">
        <v>0</v>
      </c>
      <c r="BO417" s="35">
        <v>0</v>
      </c>
      <c r="BP417" s="35">
        <v>10</v>
      </c>
      <c r="BQ417" s="35">
        <v>0</v>
      </c>
    </row>
    <row r="418" spans="1:69" x14ac:dyDescent="0.25">
      <c r="A418" s="35" t="s">
        <v>293</v>
      </c>
      <c r="B418" s="35" t="s">
        <v>1914</v>
      </c>
      <c r="C418" s="35">
        <v>97094834</v>
      </c>
      <c r="D418" s="35" t="s">
        <v>1915</v>
      </c>
      <c r="E418" s="35" t="s">
        <v>1916</v>
      </c>
      <c r="F418" s="35" t="s">
        <v>1418</v>
      </c>
      <c r="G418" s="67">
        <v>500</v>
      </c>
      <c r="H418" s="67">
        <v>0</v>
      </c>
      <c r="I418" s="67">
        <v>500</v>
      </c>
      <c r="J418" s="35">
        <v>0</v>
      </c>
      <c r="K418" s="35">
        <v>0</v>
      </c>
      <c r="L418" s="35">
        <v>0</v>
      </c>
      <c r="M418" s="35">
        <v>0</v>
      </c>
      <c r="N418" s="35">
        <v>0</v>
      </c>
      <c r="O418" s="35">
        <v>0</v>
      </c>
      <c r="P418" s="35">
        <v>0</v>
      </c>
      <c r="Q418" s="35">
        <v>0</v>
      </c>
      <c r="R418" s="35">
        <v>0</v>
      </c>
      <c r="S418" s="35">
        <v>0</v>
      </c>
      <c r="T418" s="35">
        <v>0</v>
      </c>
      <c r="U418" s="35">
        <v>0</v>
      </c>
      <c r="V418" s="35">
        <v>0</v>
      </c>
      <c r="W418" s="35">
        <v>0</v>
      </c>
      <c r="X418" s="35">
        <v>0</v>
      </c>
      <c r="Y418" s="35">
        <v>0</v>
      </c>
      <c r="Z418" s="35">
        <v>0</v>
      </c>
      <c r="AA418" s="35">
        <v>0</v>
      </c>
      <c r="AB418" s="35">
        <v>0</v>
      </c>
      <c r="AC418" s="35">
        <v>0</v>
      </c>
      <c r="AD418" s="35">
        <v>0</v>
      </c>
      <c r="AE418" s="35">
        <v>0</v>
      </c>
      <c r="AF418" s="35">
        <v>0</v>
      </c>
      <c r="AG418" s="35">
        <v>0</v>
      </c>
      <c r="AH418" s="35">
        <v>0</v>
      </c>
      <c r="AI418" s="35">
        <v>0</v>
      </c>
      <c r="AJ418" s="35">
        <v>0</v>
      </c>
      <c r="AK418" s="35">
        <v>0</v>
      </c>
      <c r="AL418" s="35">
        <v>0</v>
      </c>
      <c r="AM418" s="35">
        <v>0</v>
      </c>
      <c r="AN418" s="35">
        <v>0</v>
      </c>
      <c r="AO418" s="35">
        <v>0</v>
      </c>
      <c r="AP418" s="35">
        <v>0</v>
      </c>
      <c r="AQ418" s="35">
        <v>0</v>
      </c>
      <c r="AR418" s="35">
        <v>0</v>
      </c>
      <c r="AS418" s="35">
        <v>0</v>
      </c>
      <c r="AT418" s="35">
        <v>0</v>
      </c>
      <c r="AU418" s="35">
        <v>1</v>
      </c>
      <c r="AV418" s="35">
        <v>156</v>
      </c>
      <c r="AW418" s="35">
        <v>2</v>
      </c>
      <c r="AX418" s="35">
        <v>2</v>
      </c>
      <c r="AY418" s="35">
        <v>232</v>
      </c>
      <c r="AZ418" s="35">
        <v>252</v>
      </c>
      <c r="BA418" s="35" t="s">
        <v>1419</v>
      </c>
      <c r="BB418" s="35" t="s">
        <v>1917</v>
      </c>
      <c r="BC418" s="67">
        <v>0</v>
      </c>
      <c r="BD418" s="35">
        <v>0</v>
      </c>
      <c r="BE418" s="35">
        <v>0</v>
      </c>
      <c r="BF418" s="35">
        <v>0</v>
      </c>
      <c r="BG418" s="35">
        <v>0</v>
      </c>
      <c r="BH418" s="35">
        <v>0</v>
      </c>
      <c r="BI418" s="35">
        <v>0</v>
      </c>
      <c r="BJ418" s="35">
        <v>0</v>
      </c>
      <c r="BK418" s="35">
        <v>0</v>
      </c>
      <c r="BL418" s="35">
        <v>0</v>
      </c>
      <c r="BM418" s="35">
        <v>0</v>
      </c>
      <c r="BN418" s="35">
        <v>0</v>
      </c>
      <c r="BO418" s="35">
        <v>0</v>
      </c>
      <c r="BP418" s="35">
        <v>0</v>
      </c>
      <c r="BQ418" s="35">
        <v>0</v>
      </c>
    </row>
    <row r="419" spans="1:69" x14ac:dyDescent="0.25">
      <c r="A419" s="35" t="s">
        <v>293</v>
      </c>
      <c r="B419" s="35" t="s">
        <v>1214</v>
      </c>
      <c r="C419" s="35">
        <v>87418120</v>
      </c>
      <c r="D419" s="35" t="s">
        <v>1215</v>
      </c>
      <c r="E419" s="35" t="s">
        <v>346</v>
      </c>
      <c r="F419" s="35" t="s">
        <v>140</v>
      </c>
      <c r="G419" s="67">
        <v>647</v>
      </c>
      <c r="H419" s="67">
        <v>8.75</v>
      </c>
      <c r="I419" s="67">
        <v>656</v>
      </c>
      <c r="J419" s="35">
        <v>0</v>
      </c>
      <c r="K419" s="35">
        <v>4</v>
      </c>
      <c r="L419" s="35">
        <v>4</v>
      </c>
      <c r="M419" s="35">
        <v>0</v>
      </c>
      <c r="N419" s="35">
        <v>0</v>
      </c>
      <c r="O419" s="35">
        <v>6</v>
      </c>
      <c r="P419" s="35">
        <v>6</v>
      </c>
      <c r="Q419" s="35">
        <v>0</v>
      </c>
      <c r="R419" s="35">
        <v>0</v>
      </c>
      <c r="S419" s="35">
        <v>0</v>
      </c>
      <c r="T419" s="35">
        <v>0</v>
      </c>
      <c r="U419" s="35">
        <v>0</v>
      </c>
      <c r="V419" s="35">
        <v>3</v>
      </c>
      <c r="W419" s="35">
        <v>2</v>
      </c>
      <c r="X419" s="35">
        <v>5</v>
      </c>
      <c r="Y419" s="35">
        <v>0.6</v>
      </c>
      <c r="Z419" s="35">
        <v>0</v>
      </c>
      <c r="AA419" s="35">
        <v>0</v>
      </c>
      <c r="AB419" s="35">
        <v>0</v>
      </c>
      <c r="AC419" s="35">
        <v>0</v>
      </c>
      <c r="AD419" s="35">
        <v>0</v>
      </c>
      <c r="AE419" s="35">
        <v>0</v>
      </c>
      <c r="AF419" s="35">
        <v>0</v>
      </c>
      <c r="AG419" s="35">
        <v>0</v>
      </c>
      <c r="AH419" s="35">
        <v>0</v>
      </c>
      <c r="AI419" s="35">
        <v>0</v>
      </c>
      <c r="AJ419" s="35">
        <v>0</v>
      </c>
      <c r="AK419" s="35">
        <v>0</v>
      </c>
      <c r="AL419" s="35">
        <v>0</v>
      </c>
      <c r="AM419" s="35">
        <v>4</v>
      </c>
      <c r="AN419" s="35">
        <v>4</v>
      </c>
      <c r="AO419" s="35">
        <v>0</v>
      </c>
      <c r="AP419" s="35">
        <v>2</v>
      </c>
      <c r="AQ419" s="35">
        <v>4</v>
      </c>
      <c r="AR419" s="35">
        <v>6</v>
      </c>
      <c r="AS419" s="35">
        <v>0.33333333333333331</v>
      </c>
      <c r="AT419" s="35">
        <v>5</v>
      </c>
      <c r="AU419" s="35">
        <v>8</v>
      </c>
      <c r="AV419" s="35">
        <v>97</v>
      </c>
      <c r="AW419" s="35">
        <v>19</v>
      </c>
      <c r="AX419" s="35">
        <v>18</v>
      </c>
      <c r="AY419" s="35">
        <v>172</v>
      </c>
      <c r="AZ419" s="35">
        <v>174</v>
      </c>
      <c r="BA419" s="35" t="s">
        <v>464</v>
      </c>
      <c r="BB419" s="35" t="s">
        <v>1216</v>
      </c>
      <c r="BC419" s="67">
        <v>8.75</v>
      </c>
      <c r="BD419" s="35">
        <v>-15</v>
      </c>
      <c r="BE419" s="35">
        <v>-3</v>
      </c>
      <c r="BF419" s="35">
        <v>0</v>
      </c>
      <c r="BG419" s="35">
        <v>28.75</v>
      </c>
      <c r="BH419" s="35">
        <v>0</v>
      </c>
      <c r="BI419" s="35">
        <v>0</v>
      </c>
      <c r="BJ419" s="35">
        <v>0</v>
      </c>
      <c r="BK419" s="35">
        <v>0</v>
      </c>
      <c r="BL419" s="35">
        <v>-2</v>
      </c>
      <c r="BM419" s="35">
        <v>3</v>
      </c>
      <c r="BN419" s="35">
        <v>2</v>
      </c>
      <c r="BO419" s="35">
        <v>3</v>
      </c>
      <c r="BP419" s="35">
        <v>17</v>
      </c>
      <c r="BQ419" s="35">
        <v>3</v>
      </c>
    </row>
    <row r="420" spans="1:69" x14ac:dyDescent="0.25">
      <c r="A420" s="35" t="s">
        <v>293</v>
      </c>
      <c r="B420" s="35" t="s">
        <v>1217</v>
      </c>
      <c r="C420" s="35">
        <v>97087201</v>
      </c>
      <c r="D420" s="35" t="s">
        <v>1218</v>
      </c>
      <c r="E420" s="35" t="s">
        <v>740</v>
      </c>
      <c r="F420" s="35" t="s">
        <v>241</v>
      </c>
      <c r="G420" s="67">
        <v>500</v>
      </c>
      <c r="H420" s="67">
        <v>0</v>
      </c>
      <c r="I420" s="67">
        <v>500</v>
      </c>
      <c r="J420" s="35">
        <v>0</v>
      </c>
      <c r="K420" s="35">
        <v>0</v>
      </c>
      <c r="L420" s="35">
        <v>0</v>
      </c>
      <c r="M420" s="35">
        <v>0</v>
      </c>
      <c r="N420" s="35">
        <v>0</v>
      </c>
      <c r="O420" s="35">
        <v>0</v>
      </c>
      <c r="P420" s="35">
        <v>0</v>
      </c>
      <c r="Q420" s="35">
        <v>0</v>
      </c>
      <c r="R420" s="35">
        <v>0</v>
      </c>
      <c r="S420" s="35">
        <v>0</v>
      </c>
      <c r="T420" s="35">
        <v>0</v>
      </c>
      <c r="U420" s="35">
        <v>0</v>
      </c>
      <c r="V420" s="35">
        <v>0</v>
      </c>
      <c r="W420" s="35">
        <v>0</v>
      </c>
      <c r="X420" s="35">
        <v>0</v>
      </c>
      <c r="Y420" s="35">
        <v>0</v>
      </c>
      <c r="Z420" s="35">
        <v>0</v>
      </c>
      <c r="AA420" s="35">
        <v>0</v>
      </c>
      <c r="AB420" s="35">
        <v>0</v>
      </c>
      <c r="AC420" s="35">
        <v>0</v>
      </c>
      <c r="AD420" s="35">
        <v>0</v>
      </c>
      <c r="AE420" s="35">
        <v>0</v>
      </c>
      <c r="AF420" s="35">
        <v>0</v>
      </c>
      <c r="AG420" s="35">
        <v>0</v>
      </c>
      <c r="AH420" s="35">
        <v>0</v>
      </c>
      <c r="AI420" s="35">
        <v>0</v>
      </c>
      <c r="AJ420" s="35">
        <v>0</v>
      </c>
      <c r="AK420" s="35">
        <v>0</v>
      </c>
      <c r="AL420" s="35">
        <v>0</v>
      </c>
      <c r="AM420" s="35">
        <v>0</v>
      </c>
      <c r="AN420" s="35">
        <v>0</v>
      </c>
      <c r="AO420" s="35">
        <v>0</v>
      </c>
      <c r="AP420" s="35">
        <v>0</v>
      </c>
      <c r="AQ420" s="35">
        <v>0</v>
      </c>
      <c r="AR420" s="35">
        <v>0</v>
      </c>
      <c r="AS420" s="35">
        <v>0</v>
      </c>
      <c r="AT420" s="35">
        <v>0</v>
      </c>
      <c r="AU420" s="35">
        <v>2</v>
      </c>
      <c r="AV420" s="35">
        <v>156</v>
      </c>
      <c r="AW420" s="35">
        <v>2</v>
      </c>
      <c r="AX420" s="35">
        <v>2</v>
      </c>
      <c r="AY420" s="35">
        <v>232</v>
      </c>
      <c r="AZ420" s="35">
        <v>252</v>
      </c>
      <c r="BA420" s="35" t="s">
        <v>1414</v>
      </c>
      <c r="BB420" s="35" t="s">
        <v>1219</v>
      </c>
      <c r="BC420" s="67">
        <v>0</v>
      </c>
      <c r="BD420" s="35">
        <v>0</v>
      </c>
      <c r="BE420" s="35">
        <v>0</v>
      </c>
      <c r="BF420" s="35">
        <v>0</v>
      </c>
      <c r="BG420" s="35">
        <v>0</v>
      </c>
      <c r="BH420" s="35">
        <v>0</v>
      </c>
      <c r="BI420" s="35">
        <v>0</v>
      </c>
      <c r="BJ420" s="35">
        <v>0</v>
      </c>
      <c r="BK420" s="35">
        <v>0</v>
      </c>
      <c r="BL420" s="35">
        <v>0</v>
      </c>
      <c r="BM420" s="35">
        <v>0</v>
      </c>
      <c r="BN420" s="35">
        <v>0</v>
      </c>
      <c r="BO420" s="35">
        <v>0</v>
      </c>
      <c r="BP420" s="35">
        <v>0</v>
      </c>
      <c r="BQ420" s="35">
        <v>0</v>
      </c>
    </row>
    <row r="421" spans="1:69" x14ac:dyDescent="0.25">
      <c r="A421" s="35" t="s">
        <v>293</v>
      </c>
      <c r="B421" s="35" t="s">
        <v>1220</v>
      </c>
      <c r="C421" s="35">
        <v>97088488</v>
      </c>
      <c r="D421" s="35" t="s">
        <v>1221</v>
      </c>
      <c r="E421" s="35" t="s">
        <v>1222</v>
      </c>
      <c r="F421" s="35" t="s">
        <v>103</v>
      </c>
      <c r="G421" s="67">
        <v>500</v>
      </c>
      <c r="H421" s="67">
        <v>13</v>
      </c>
      <c r="I421" s="67">
        <v>513</v>
      </c>
      <c r="J421" s="35">
        <v>0</v>
      </c>
      <c r="K421" s="35">
        <v>0</v>
      </c>
      <c r="L421" s="35">
        <v>0</v>
      </c>
      <c r="M421" s="35">
        <v>0</v>
      </c>
      <c r="N421" s="35">
        <v>0</v>
      </c>
      <c r="O421" s="35">
        <v>0</v>
      </c>
      <c r="P421" s="35">
        <v>0</v>
      </c>
      <c r="Q421" s="35">
        <v>0</v>
      </c>
      <c r="R421" s="35">
        <v>5</v>
      </c>
      <c r="S421" s="35">
        <v>5</v>
      </c>
      <c r="T421" s="35">
        <v>10</v>
      </c>
      <c r="U421" s="35">
        <v>0.5</v>
      </c>
      <c r="V421" s="35">
        <v>0</v>
      </c>
      <c r="W421" s="35">
        <v>0</v>
      </c>
      <c r="X421" s="35">
        <v>0</v>
      </c>
      <c r="Y421" s="35">
        <v>0</v>
      </c>
      <c r="Z421" s="35">
        <v>0</v>
      </c>
      <c r="AA421" s="35">
        <v>0</v>
      </c>
      <c r="AB421" s="35">
        <v>0</v>
      </c>
      <c r="AC421" s="35">
        <v>0</v>
      </c>
      <c r="AD421" s="35">
        <v>0</v>
      </c>
      <c r="AE421" s="35">
        <v>0</v>
      </c>
      <c r="AF421" s="35">
        <v>0</v>
      </c>
      <c r="AG421" s="35">
        <v>0</v>
      </c>
      <c r="AH421" s="35">
        <v>0</v>
      </c>
      <c r="AI421" s="35">
        <v>0</v>
      </c>
      <c r="AJ421" s="35">
        <v>0</v>
      </c>
      <c r="AK421" s="35">
        <v>0</v>
      </c>
      <c r="AL421" s="35">
        <v>0</v>
      </c>
      <c r="AM421" s="35">
        <v>0</v>
      </c>
      <c r="AN421" s="35">
        <v>0</v>
      </c>
      <c r="AO421" s="35">
        <v>0</v>
      </c>
      <c r="AP421" s="35">
        <v>0</v>
      </c>
      <c r="AQ421" s="35">
        <v>0</v>
      </c>
      <c r="AR421" s="35">
        <v>0</v>
      </c>
      <c r="AS421" s="35">
        <v>0</v>
      </c>
      <c r="AT421" s="35">
        <v>5</v>
      </c>
      <c r="AU421" s="35">
        <v>12</v>
      </c>
      <c r="AV421" s="35">
        <v>82</v>
      </c>
      <c r="AW421" s="35">
        <v>16</v>
      </c>
      <c r="AX421" s="35">
        <v>18</v>
      </c>
      <c r="AY421" s="35">
        <v>232</v>
      </c>
      <c r="AZ421" s="35">
        <v>235</v>
      </c>
      <c r="BA421" s="35" t="s">
        <v>1364</v>
      </c>
      <c r="BB421" s="35" t="s">
        <v>1223</v>
      </c>
      <c r="BC421" s="67">
        <v>13</v>
      </c>
      <c r="BD421" s="35">
        <v>0</v>
      </c>
      <c r="BE421" s="35">
        <v>0</v>
      </c>
      <c r="BF421" s="35">
        <v>13</v>
      </c>
      <c r="BG421" s="35">
        <v>0</v>
      </c>
      <c r="BH421" s="35">
        <v>0</v>
      </c>
      <c r="BI421" s="35">
        <v>0</v>
      </c>
      <c r="BJ421" s="35">
        <v>0</v>
      </c>
      <c r="BK421" s="35">
        <v>0</v>
      </c>
      <c r="BL421" s="35">
        <v>0</v>
      </c>
      <c r="BM421" s="35">
        <v>5</v>
      </c>
      <c r="BN421" s="35">
        <v>0</v>
      </c>
      <c r="BO421" s="35">
        <v>5</v>
      </c>
      <c r="BP421" s="35">
        <v>5</v>
      </c>
      <c r="BQ421" s="35">
        <v>0</v>
      </c>
    </row>
    <row r="422" spans="1:69" x14ac:dyDescent="0.25">
      <c r="A422" s="35" t="s">
        <v>293</v>
      </c>
      <c r="B422" s="35" t="s">
        <v>1224</v>
      </c>
      <c r="C422" s="35">
        <v>97088069</v>
      </c>
      <c r="D422" s="35" t="s">
        <v>1225</v>
      </c>
      <c r="E422" s="35" t="s">
        <v>1226</v>
      </c>
      <c r="F422" s="35" t="s">
        <v>103</v>
      </c>
      <c r="G422" s="67">
        <v>500</v>
      </c>
      <c r="H422" s="67">
        <v>-16.5</v>
      </c>
      <c r="I422" s="67">
        <v>484</v>
      </c>
      <c r="J422" s="35">
        <v>0</v>
      </c>
      <c r="K422" s="35">
        <v>0</v>
      </c>
      <c r="L422" s="35">
        <v>0</v>
      </c>
      <c r="M422" s="35">
        <v>0</v>
      </c>
      <c r="N422" s="35">
        <v>0</v>
      </c>
      <c r="O422" s="35">
        <v>0</v>
      </c>
      <c r="P422" s="35">
        <v>0</v>
      </c>
      <c r="Q422" s="35">
        <v>0</v>
      </c>
      <c r="R422" s="35">
        <v>1</v>
      </c>
      <c r="S422" s="35">
        <v>5</v>
      </c>
      <c r="T422" s="35">
        <v>6</v>
      </c>
      <c r="U422" s="35">
        <v>0.16666666666666666</v>
      </c>
      <c r="V422" s="35">
        <v>0</v>
      </c>
      <c r="W422" s="35">
        <v>0</v>
      </c>
      <c r="X422" s="35">
        <v>0</v>
      </c>
      <c r="Y422" s="35">
        <v>0</v>
      </c>
      <c r="Z422" s="35">
        <v>0</v>
      </c>
      <c r="AA422" s="35">
        <v>0</v>
      </c>
      <c r="AB422" s="35">
        <v>0</v>
      </c>
      <c r="AC422" s="35">
        <v>0</v>
      </c>
      <c r="AD422" s="35">
        <v>0</v>
      </c>
      <c r="AE422" s="35">
        <v>0</v>
      </c>
      <c r="AF422" s="35">
        <v>0</v>
      </c>
      <c r="AG422" s="35">
        <v>0</v>
      </c>
      <c r="AH422" s="35">
        <v>0</v>
      </c>
      <c r="AI422" s="35">
        <v>0</v>
      </c>
      <c r="AJ422" s="35">
        <v>0</v>
      </c>
      <c r="AK422" s="35">
        <v>0</v>
      </c>
      <c r="AL422" s="35">
        <v>0</v>
      </c>
      <c r="AM422" s="35">
        <v>0</v>
      </c>
      <c r="AN422" s="35">
        <v>0</v>
      </c>
      <c r="AO422" s="35">
        <v>0</v>
      </c>
      <c r="AP422" s="35">
        <v>0</v>
      </c>
      <c r="AQ422" s="35">
        <v>0</v>
      </c>
      <c r="AR422" s="35">
        <v>0</v>
      </c>
      <c r="AS422" s="35">
        <v>0</v>
      </c>
      <c r="AT422" s="35">
        <v>1</v>
      </c>
      <c r="AU422" s="35">
        <v>42</v>
      </c>
      <c r="AV422" s="35">
        <v>404</v>
      </c>
      <c r="AW422" s="35">
        <v>16</v>
      </c>
      <c r="AX422" s="35">
        <v>43</v>
      </c>
      <c r="AY422" s="35">
        <v>232</v>
      </c>
      <c r="AZ422" s="35">
        <v>252</v>
      </c>
      <c r="BA422" s="35" t="s">
        <v>1918</v>
      </c>
      <c r="BB422" s="35" t="s">
        <v>1227</v>
      </c>
      <c r="BC422" s="67">
        <v>-16.5</v>
      </c>
      <c r="BD422" s="35">
        <v>0</v>
      </c>
      <c r="BE422" s="35">
        <v>0</v>
      </c>
      <c r="BF422" s="35">
        <v>-16.5</v>
      </c>
      <c r="BG422" s="35">
        <v>0</v>
      </c>
      <c r="BH422" s="35">
        <v>0</v>
      </c>
      <c r="BI422" s="35">
        <v>0</v>
      </c>
      <c r="BJ422" s="35">
        <v>0</v>
      </c>
      <c r="BK422" s="35">
        <v>0</v>
      </c>
      <c r="BL422" s="35">
        <v>0</v>
      </c>
      <c r="BM422" s="35">
        <v>1</v>
      </c>
      <c r="BN422" s="35">
        <v>0</v>
      </c>
      <c r="BO422" s="35">
        <v>1</v>
      </c>
      <c r="BP422" s="35">
        <v>5</v>
      </c>
      <c r="BQ422" s="35">
        <v>0</v>
      </c>
    </row>
    <row r="423" spans="1:69" x14ac:dyDescent="0.25">
      <c r="A423" s="35" t="s">
        <v>293</v>
      </c>
      <c r="B423" s="35" t="s">
        <v>325</v>
      </c>
      <c r="C423" s="35">
        <v>87421121</v>
      </c>
      <c r="D423" s="35" t="s">
        <v>326</v>
      </c>
      <c r="E423" s="35" t="s">
        <v>327</v>
      </c>
      <c r="F423" s="35" t="s">
        <v>7</v>
      </c>
      <c r="G423" s="67">
        <v>1153</v>
      </c>
      <c r="H423" s="67">
        <v>39.5</v>
      </c>
      <c r="I423" s="67">
        <v>1193</v>
      </c>
      <c r="J423" s="35">
        <v>5</v>
      </c>
      <c r="K423" s="35">
        <v>3</v>
      </c>
      <c r="L423" s="35">
        <v>8</v>
      </c>
      <c r="M423" s="35">
        <v>0.625</v>
      </c>
      <c r="N423" s="35">
        <v>8</v>
      </c>
      <c r="O423" s="35">
        <v>4</v>
      </c>
      <c r="P423" s="35">
        <v>12</v>
      </c>
      <c r="Q423" s="35">
        <v>0.66666666666666663</v>
      </c>
      <c r="R423" s="35">
        <v>0</v>
      </c>
      <c r="S423" s="35">
        <v>0</v>
      </c>
      <c r="T423" s="35">
        <v>0</v>
      </c>
      <c r="U423" s="35">
        <v>0</v>
      </c>
      <c r="V423" s="35">
        <v>0</v>
      </c>
      <c r="W423" s="35">
        <v>0</v>
      </c>
      <c r="X423" s="35">
        <v>0</v>
      </c>
      <c r="Y423" s="35">
        <v>0</v>
      </c>
      <c r="Z423" s="35">
        <v>0</v>
      </c>
      <c r="AA423" s="35">
        <v>0</v>
      </c>
      <c r="AB423" s="35">
        <v>0</v>
      </c>
      <c r="AC423" s="35">
        <v>0</v>
      </c>
      <c r="AD423" s="35">
        <v>0</v>
      </c>
      <c r="AE423" s="35">
        <v>0</v>
      </c>
      <c r="AF423" s="35">
        <v>0</v>
      </c>
      <c r="AG423" s="35">
        <v>0</v>
      </c>
      <c r="AH423" s="35">
        <v>0</v>
      </c>
      <c r="AI423" s="35">
        <v>0</v>
      </c>
      <c r="AJ423" s="35">
        <v>0</v>
      </c>
      <c r="AK423" s="35">
        <v>0</v>
      </c>
      <c r="AL423" s="35">
        <v>0</v>
      </c>
      <c r="AM423" s="35">
        <v>0</v>
      </c>
      <c r="AN423" s="35">
        <v>0</v>
      </c>
      <c r="AO423" s="35">
        <v>0</v>
      </c>
      <c r="AP423" s="35">
        <v>0</v>
      </c>
      <c r="AQ423" s="35">
        <v>0</v>
      </c>
      <c r="AR423" s="35">
        <v>0</v>
      </c>
      <c r="AS423" s="35">
        <v>0</v>
      </c>
      <c r="AT423" s="35">
        <v>13</v>
      </c>
      <c r="AU423" s="35">
        <v>2</v>
      </c>
      <c r="AV423" s="35">
        <v>33</v>
      </c>
      <c r="AW423" s="35">
        <v>2</v>
      </c>
      <c r="AX423" s="35">
        <v>1</v>
      </c>
      <c r="AY423" s="35">
        <v>49</v>
      </c>
      <c r="AZ423" s="35">
        <v>44</v>
      </c>
      <c r="BA423" s="35" t="s">
        <v>603</v>
      </c>
      <c r="BB423" s="35" t="s">
        <v>329</v>
      </c>
      <c r="BC423" s="67">
        <v>39.5</v>
      </c>
      <c r="BD423" s="35">
        <v>12</v>
      </c>
      <c r="BE423" s="35">
        <v>27.5</v>
      </c>
      <c r="BF423" s="35">
        <v>0</v>
      </c>
      <c r="BG423" s="35">
        <v>0</v>
      </c>
      <c r="BH423" s="35">
        <v>0</v>
      </c>
      <c r="BI423" s="35">
        <v>0</v>
      </c>
      <c r="BJ423" s="35">
        <v>0</v>
      </c>
      <c r="BK423" s="35">
        <v>0</v>
      </c>
      <c r="BL423" s="35">
        <v>0</v>
      </c>
      <c r="BM423" s="35">
        <v>7</v>
      </c>
      <c r="BN423" s="35">
        <v>2</v>
      </c>
      <c r="BO423" s="35">
        <v>11</v>
      </c>
      <c r="BP423" s="35">
        <v>7</v>
      </c>
      <c r="BQ423" s="35">
        <v>0</v>
      </c>
    </row>
    <row r="424" spans="1:69" x14ac:dyDescent="0.25">
      <c r="A424" s="35" t="s">
        <v>293</v>
      </c>
      <c r="B424" s="35" t="s">
        <v>70</v>
      </c>
      <c r="C424" s="35">
        <v>45016482</v>
      </c>
      <c r="D424" s="35" t="s">
        <v>69</v>
      </c>
      <c r="E424" s="35" t="s">
        <v>366</v>
      </c>
      <c r="F424" s="35" t="s">
        <v>66</v>
      </c>
      <c r="G424" s="67">
        <v>812</v>
      </c>
      <c r="H424" s="67">
        <v>3.25</v>
      </c>
      <c r="I424" s="67">
        <v>815</v>
      </c>
      <c r="J424" s="35">
        <v>3</v>
      </c>
      <c r="K424" s="35">
        <v>3</v>
      </c>
      <c r="L424" s="35">
        <v>6</v>
      </c>
      <c r="M424" s="35">
        <v>0.5</v>
      </c>
      <c r="N424" s="35">
        <v>8</v>
      </c>
      <c r="O424" s="35">
        <v>4</v>
      </c>
      <c r="P424" s="35">
        <v>12</v>
      </c>
      <c r="Q424" s="35">
        <v>0.66666666666666663</v>
      </c>
      <c r="R424" s="35">
        <v>0</v>
      </c>
      <c r="S424" s="35">
        <v>0</v>
      </c>
      <c r="T424" s="35">
        <v>0</v>
      </c>
      <c r="U424" s="35">
        <v>0</v>
      </c>
      <c r="V424" s="35">
        <v>4</v>
      </c>
      <c r="W424" s="35">
        <v>3</v>
      </c>
      <c r="X424" s="35">
        <v>7</v>
      </c>
      <c r="Y424" s="35">
        <v>0.5714285714285714</v>
      </c>
      <c r="Z424" s="35">
        <v>0</v>
      </c>
      <c r="AA424" s="35">
        <v>0</v>
      </c>
      <c r="AB424" s="35">
        <v>0</v>
      </c>
      <c r="AC424" s="35">
        <v>0</v>
      </c>
      <c r="AD424" s="35">
        <v>0</v>
      </c>
      <c r="AE424" s="35">
        <v>0</v>
      </c>
      <c r="AF424" s="35">
        <v>0</v>
      </c>
      <c r="AG424" s="35">
        <v>0</v>
      </c>
      <c r="AH424" s="35">
        <v>0</v>
      </c>
      <c r="AI424" s="35">
        <v>0</v>
      </c>
      <c r="AJ424" s="35">
        <v>0</v>
      </c>
      <c r="AK424" s="35">
        <v>0</v>
      </c>
      <c r="AL424" s="35">
        <v>0</v>
      </c>
      <c r="AM424" s="35">
        <v>0</v>
      </c>
      <c r="AN424" s="35">
        <v>0</v>
      </c>
      <c r="AO424" s="35">
        <v>0</v>
      </c>
      <c r="AP424" s="35">
        <v>0</v>
      </c>
      <c r="AQ424" s="35">
        <v>0</v>
      </c>
      <c r="AR424" s="35">
        <v>0</v>
      </c>
      <c r="AS424" s="35">
        <v>0</v>
      </c>
      <c r="AT424" s="35">
        <v>15</v>
      </c>
      <c r="AU424" s="35">
        <v>6</v>
      </c>
      <c r="AV424" s="35">
        <v>131</v>
      </c>
      <c r="AW424" s="35">
        <v>4</v>
      </c>
      <c r="AX424" s="35">
        <v>4</v>
      </c>
      <c r="AY424" s="35">
        <v>121</v>
      </c>
      <c r="AZ424" s="35">
        <v>124</v>
      </c>
      <c r="BA424" s="35" t="s">
        <v>776</v>
      </c>
      <c r="BB424" s="35" t="s">
        <v>403</v>
      </c>
      <c r="BC424" s="67">
        <v>3.25</v>
      </c>
      <c r="BD424" s="35">
        <v>6</v>
      </c>
      <c r="BE424" s="35">
        <v>28.5</v>
      </c>
      <c r="BF424" s="35">
        <v>0</v>
      </c>
      <c r="BG424" s="35">
        <v>-31.25</v>
      </c>
      <c r="BH424" s="35">
        <v>0</v>
      </c>
      <c r="BI424" s="35">
        <v>0</v>
      </c>
      <c r="BJ424" s="35">
        <v>0</v>
      </c>
      <c r="BK424" s="35">
        <v>0</v>
      </c>
      <c r="BL424" s="35">
        <v>0</v>
      </c>
      <c r="BM424" s="35">
        <v>5</v>
      </c>
      <c r="BN424" s="35">
        <v>2</v>
      </c>
      <c r="BO424" s="35">
        <v>13</v>
      </c>
      <c r="BP424" s="35">
        <v>7</v>
      </c>
      <c r="BQ424" s="35">
        <v>3</v>
      </c>
    </row>
    <row r="425" spans="1:69" x14ac:dyDescent="0.25">
      <c r="A425" s="35" t="s">
        <v>293</v>
      </c>
      <c r="B425" s="35" t="s">
        <v>71</v>
      </c>
      <c r="C425" s="35">
        <v>45016483</v>
      </c>
      <c r="D425" s="35" t="s">
        <v>69</v>
      </c>
      <c r="E425" s="35" t="s">
        <v>794</v>
      </c>
      <c r="F425" s="35" t="s">
        <v>66</v>
      </c>
      <c r="G425" s="67">
        <v>956</v>
      </c>
      <c r="H425" s="67">
        <v>14</v>
      </c>
      <c r="I425" s="67">
        <v>970</v>
      </c>
      <c r="J425" s="35">
        <v>1</v>
      </c>
      <c r="K425" s="35">
        <v>3</v>
      </c>
      <c r="L425" s="35">
        <v>4</v>
      </c>
      <c r="M425" s="35">
        <v>0.25</v>
      </c>
      <c r="N425" s="35">
        <v>4</v>
      </c>
      <c r="O425" s="35">
        <v>5</v>
      </c>
      <c r="P425" s="35">
        <v>9</v>
      </c>
      <c r="Q425" s="35">
        <v>0.44444444444444442</v>
      </c>
      <c r="R425" s="35">
        <v>0</v>
      </c>
      <c r="S425" s="35">
        <v>0</v>
      </c>
      <c r="T425" s="35">
        <v>0</v>
      </c>
      <c r="U425" s="35">
        <v>0</v>
      </c>
      <c r="V425" s="35">
        <v>0</v>
      </c>
      <c r="W425" s="35">
        <v>0</v>
      </c>
      <c r="X425" s="35">
        <v>0</v>
      </c>
      <c r="Y425" s="35">
        <v>0</v>
      </c>
      <c r="Z425" s="35">
        <v>0</v>
      </c>
      <c r="AA425" s="35">
        <v>0</v>
      </c>
      <c r="AB425" s="35">
        <v>0</v>
      </c>
      <c r="AC425" s="35">
        <v>0</v>
      </c>
      <c r="AD425" s="35">
        <v>0</v>
      </c>
      <c r="AE425" s="35">
        <v>0</v>
      </c>
      <c r="AF425" s="35">
        <v>0</v>
      </c>
      <c r="AG425" s="35">
        <v>0</v>
      </c>
      <c r="AH425" s="35">
        <v>0</v>
      </c>
      <c r="AI425" s="35">
        <v>0</v>
      </c>
      <c r="AJ425" s="35">
        <v>0</v>
      </c>
      <c r="AK425" s="35">
        <v>0</v>
      </c>
      <c r="AL425" s="35">
        <v>0</v>
      </c>
      <c r="AM425" s="35">
        <v>0</v>
      </c>
      <c r="AN425" s="35">
        <v>0</v>
      </c>
      <c r="AO425" s="35">
        <v>0</v>
      </c>
      <c r="AP425" s="35">
        <v>0</v>
      </c>
      <c r="AQ425" s="35">
        <v>0</v>
      </c>
      <c r="AR425" s="35">
        <v>0</v>
      </c>
      <c r="AS425" s="35">
        <v>0</v>
      </c>
      <c r="AT425" s="35">
        <v>5</v>
      </c>
      <c r="AU425" s="35">
        <v>4</v>
      </c>
      <c r="AV425" s="35">
        <v>79</v>
      </c>
      <c r="AW425" s="35">
        <v>3</v>
      </c>
      <c r="AX425" s="35">
        <v>3</v>
      </c>
      <c r="AY425" s="35">
        <v>84</v>
      </c>
      <c r="AZ425" s="35">
        <v>81</v>
      </c>
      <c r="BA425" s="35" t="s">
        <v>1322</v>
      </c>
      <c r="BB425" s="35" t="s">
        <v>404</v>
      </c>
      <c r="BC425" s="67">
        <v>14</v>
      </c>
      <c r="BD425" s="35">
        <v>-3.5</v>
      </c>
      <c r="BE425" s="35">
        <v>17.5</v>
      </c>
      <c r="BF425" s="35">
        <v>0</v>
      </c>
      <c r="BG425" s="35">
        <v>0</v>
      </c>
      <c r="BH425" s="35">
        <v>0</v>
      </c>
      <c r="BI425" s="35">
        <v>0</v>
      </c>
      <c r="BJ425" s="35">
        <v>0</v>
      </c>
      <c r="BK425" s="35">
        <v>0</v>
      </c>
      <c r="BL425" s="35">
        <v>0</v>
      </c>
      <c r="BM425" s="35">
        <v>2</v>
      </c>
      <c r="BN425" s="35">
        <v>3</v>
      </c>
      <c r="BO425" s="35">
        <v>2</v>
      </c>
      <c r="BP425" s="35">
        <v>8</v>
      </c>
      <c r="BQ425" s="35">
        <v>0</v>
      </c>
    </row>
    <row r="426" spans="1:69" x14ac:dyDescent="0.25">
      <c r="A426" s="35" t="s">
        <v>293</v>
      </c>
      <c r="B426" s="35" t="s">
        <v>1919</v>
      </c>
      <c r="C426" s="35">
        <v>97094319</v>
      </c>
      <c r="D426" s="35" t="s">
        <v>1920</v>
      </c>
      <c r="E426" s="35" t="s">
        <v>1921</v>
      </c>
      <c r="F426" s="35" t="s">
        <v>140</v>
      </c>
      <c r="G426" s="67">
        <v>898</v>
      </c>
      <c r="H426" s="67">
        <v>51.25</v>
      </c>
      <c r="I426" s="67">
        <v>949</v>
      </c>
      <c r="J426" s="35">
        <v>3</v>
      </c>
      <c r="K426" s="35">
        <v>5</v>
      </c>
      <c r="L426" s="35">
        <v>8</v>
      </c>
      <c r="M426" s="35">
        <v>0.375</v>
      </c>
      <c r="N426" s="35">
        <v>3</v>
      </c>
      <c r="O426" s="35">
        <v>0</v>
      </c>
      <c r="P426" s="35">
        <v>3</v>
      </c>
      <c r="Q426" s="35">
        <v>1</v>
      </c>
      <c r="R426" s="35">
        <v>0</v>
      </c>
      <c r="S426" s="35">
        <v>0</v>
      </c>
      <c r="T426" s="35">
        <v>0</v>
      </c>
      <c r="U426" s="35">
        <v>0</v>
      </c>
      <c r="V426" s="35">
        <v>0</v>
      </c>
      <c r="W426" s="35">
        <v>0</v>
      </c>
      <c r="X426" s="35">
        <v>0</v>
      </c>
      <c r="Y426" s="35">
        <v>0</v>
      </c>
      <c r="Z426" s="35">
        <v>0</v>
      </c>
      <c r="AA426" s="35">
        <v>0</v>
      </c>
      <c r="AB426" s="35">
        <v>0</v>
      </c>
      <c r="AC426" s="35">
        <v>0</v>
      </c>
      <c r="AD426" s="35">
        <v>0</v>
      </c>
      <c r="AE426" s="35">
        <v>0</v>
      </c>
      <c r="AF426" s="35">
        <v>0</v>
      </c>
      <c r="AG426" s="35">
        <v>0</v>
      </c>
      <c r="AH426" s="35">
        <v>0</v>
      </c>
      <c r="AI426" s="35">
        <v>0</v>
      </c>
      <c r="AJ426" s="35">
        <v>0</v>
      </c>
      <c r="AK426" s="35">
        <v>0</v>
      </c>
      <c r="AL426" s="35">
        <v>0</v>
      </c>
      <c r="AM426" s="35">
        <v>0</v>
      </c>
      <c r="AN426" s="35">
        <v>0</v>
      </c>
      <c r="AO426" s="35">
        <v>0</v>
      </c>
      <c r="AP426" s="35">
        <v>5</v>
      </c>
      <c r="AQ426" s="35">
        <v>5</v>
      </c>
      <c r="AR426" s="35">
        <v>10</v>
      </c>
      <c r="AS426" s="35">
        <v>0.5</v>
      </c>
      <c r="AT426" s="35">
        <v>11</v>
      </c>
      <c r="AU426" s="35">
        <v>1</v>
      </c>
      <c r="AV426" s="35">
        <v>17</v>
      </c>
      <c r="AW426" s="35">
        <v>11</v>
      </c>
      <c r="AX426" s="35">
        <v>11</v>
      </c>
      <c r="AY426" s="35">
        <v>95</v>
      </c>
      <c r="AZ426" s="35">
        <v>88</v>
      </c>
      <c r="BA426" s="35" t="s">
        <v>608</v>
      </c>
      <c r="BB426" s="35" t="s">
        <v>1922</v>
      </c>
      <c r="BC426" s="67">
        <v>51.25</v>
      </c>
      <c r="BD426" s="35">
        <v>38</v>
      </c>
      <c r="BE426" s="35">
        <v>9</v>
      </c>
      <c r="BF426" s="35">
        <v>0</v>
      </c>
      <c r="BG426" s="35">
        <v>0</v>
      </c>
      <c r="BH426" s="35">
        <v>0</v>
      </c>
      <c r="BI426" s="35">
        <v>0</v>
      </c>
      <c r="BJ426" s="35">
        <v>0</v>
      </c>
      <c r="BK426" s="35">
        <v>0</v>
      </c>
      <c r="BL426" s="35">
        <v>4.25</v>
      </c>
      <c r="BM426" s="35">
        <v>5</v>
      </c>
      <c r="BN426" s="35">
        <v>3</v>
      </c>
      <c r="BO426" s="35">
        <v>8</v>
      </c>
      <c r="BP426" s="35">
        <v>8</v>
      </c>
      <c r="BQ426" s="35">
        <v>2</v>
      </c>
    </row>
    <row r="427" spans="1:69" x14ac:dyDescent="0.25">
      <c r="A427" s="35" t="s">
        <v>293</v>
      </c>
      <c r="B427" s="35" t="s">
        <v>175</v>
      </c>
      <c r="C427" s="35">
        <v>55360512</v>
      </c>
      <c r="D427" s="35" t="s">
        <v>174</v>
      </c>
      <c r="E427" s="35" t="s">
        <v>499</v>
      </c>
      <c r="F427" s="35" t="s">
        <v>155</v>
      </c>
      <c r="G427" s="67">
        <v>858</v>
      </c>
      <c r="H427" s="67">
        <v>11.625</v>
      </c>
      <c r="I427" s="67">
        <v>870</v>
      </c>
      <c r="J427" s="35">
        <v>2</v>
      </c>
      <c r="K427" s="35">
        <v>2</v>
      </c>
      <c r="L427" s="35">
        <v>4</v>
      </c>
      <c r="M427" s="35">
        <v>0.5</v>
      </c>
      <c r="N427" s="35">
        <v>0</v>
      </c>
      <c r="O427" s="35">
        <v>0</v>
      </c>
      <c r="P427" s="35">
        <v>0</v>
      </c>
      <c r="Q427" s="35">
        <v>0</v>
      </c>
      <c r="R427" s="35">
        <v>0</v>
      </c>
      <c r="S427" s="35">
        <v>0</v>
      </c>
      <c r="T427" s="35">
        <v>0</v>
      </c>
      <c r="U427" s="35">
        <v>0</v>
      </c>
      <c r="V427" s="35">
        <v>3</v>
      </c>
      <c r="W427" s="35">
        <v>1</v>
      </c>
      <c r="X427" s="35">
        <v>4</v>
      </c>
      <c r="Y427" s="35">
        <v>0.75</v>
      </c>
      <c r="Z427" s="35">
        <v>0</v>
      </c>
      <c r="AA427" s="35">
        <v>0</v>
      </c>
      <c r="AB427" s="35">
        <v>0</v>
      </c>
      <c r="AC427" s="35">
        <v>0</v>
      </c>
      <c r="AD427" s="35">
        <v>0</v>
      </c>
      <c r="AE427" s="35">
        <v>0</v>
      </c>
      <c r="AF427" s="35">
        <v>0</v>
      </c>
      <c r="AG427" s="35">
        <v>0</v>
      </c>
      <c r="AH427" s="35">
        <v>0</v>
      </c>
      <c r="AI427" s="35">
        <v>0</v>
      </c>
      <c r="AJ427" s="35">
        <v>0</v>
      </c>
      <c r="AK427" s="35">
        <v>0</v>
      </c>
      <c r="AL427" s="35">
        <v>2</v>
      </c>
      <c r="AM427" s="35">
        <v>2</v>
      </c>
      <c r="AN427" s="35">
        <v>4</v>
      </c>
      <c r="AO427" s="35">
        <v>0.5</v>
      </c>
      <c r="AP427" s="35">
        <v>0</v>
      </c>
      <c r="AQ427" s="35">
        <v>0</v>
      </c>
      <c r="AR427" s="35">
        <v>0</v>
      </c>
      <c r="AS427" s="35">
        <v>0</v>
      </c>
      <c r="AT427" s="35">
        <v>7</v>
      </c>
      <c r="AU427" s="35">
        <v>8</v>
      </c>
      <c r="AV427" s="35">
        <v>91</v>
      </c>
      <c r="AW427" s="35">
        <v>4</v>
      </c>
      <c r="AX427" s="35">
        <v>4</v>
      </c>
      <c r="AY427" s="35">
        <v>107</v>
      </c>
      <c r="AZ427" s="35">
        <v>107</v>
      </c>
      <c r="BA427" s="35" t="s">
        <v>491</v>
      </c>
      <c r="BB427" s="35" t="s">
        <v>501</v>
      </c>
      <c r="BC427" s="67">
        <v>11.625</v>
      </c>
      <c r="BD427" s="35">
        <v>6</v>
      </c>
      <c r="BE427" s="35">
        <v>0</v>
      </c>
      <c r="BF427" s="35">
        <v>0</v>
      </c>
      <c r="BG427" s="35">
        <v>-5</v>
      </c>
      <c r="BH427" s="35">
        <v>0</v>
      </c>
      <c r="BI427" s="35">
        <v>0</v>
      </c>
      <c r="BJ427" s="35">
        <v>0</v>
      </c>
      <c r="BK427" s="35">
        <v>10.625</v>
      </c>
      <c r="BL427" s="35">
        <v>0</v>
      </c>
      <c r="BM427" s="35">
        <v>3</v>
      </c>
      <c r="BN427" s="35">
        <v>1</v>
      </c>
      <c r="BO427" s="35">
        <v>6</v>
      </c>
      <c r="BP427" s="35">
        <v>3</v>
      </c>
      <c r="BQ427" s="35">
        <v>2</v>
      </c>
    </row>
    <row r="428" spans="1:69" x14ac:dyDescent="0.25">
      <c r="A428" s="35" t="s">
        <v>293</v>
      </c>
      <c r="B428" s="35" t="s">
        <v>26</v>
      </c>
      <c r="C428" s="35">
        <v>55329437</v>
      </c>
      <c r="D428" s="35" t="s">
        <v>25</v>
      </c>
      <c r="E428" s="35" t="s">
        <v>337</v>
      </c>
      <c r="F428" s="35" t="s">
        <v>16</v>
      </c>
      <c r="G428" s="67">
        <v>500</v>
      </c>
      <c r="H428" s="67">
        <v>-21</v>
      </c>
      <c r="I428" s="67">
        <v>479</v>
      </c>
      <c r="J428" s="35">
        <v>0</v>
      </c>
      <c r="K428" s="35">
        <v>0</v>
      </c>
      <c r="L428" s="35">
        <v>0</v>
      </c>
      <c r="M428" s="35">
        <v>0</v>
      </c>
      <c r="N428" s="35">
        <v>0</v>
      </c>
      <c r="O428" s="35">
        <v>3</v>
      </c>
      <c r="P428" s="35">
        <v>3</v>
      </c>
      <c r="Q428" s="35">
        <v>0</v>
      </c>
      <c r="R428" s="35">
        <v>0</v>
      </c>
      <c r="S428" s="35">
        <v>0</v>
      </c>
      <c r="T428" s="35">
        <v>0</v>
      </c>
      <c r="U428" s="35">
        <v>0</v>
      </c>
      <c r="V428" s="35">
        <v>0</v>
      </c>
      <c r="W428" s="35">
        <v>3</v>
      </c>
      <c r="X428" s="35">
        <v>3</v>
      </c>
      <c r="Y428" s="35">
        <v>0</v>
      </c>
      <c r="Z428" s="35">
        <v>0</v>
      </c>
      <c r="AA428" s="35">
        <v>0</v>
      </c>
      <c r="AB428" s="35">
        <v>0</v>
      </c>
      <c r="AC428" s="35">
        <v>0</v>
      </c>
      <c r="AD428" s="35">
        <v>0</v>
      </c>
      <c r="AE428" s="35">
        <v>0</v>
      </c>
      <c r="AF428" s="35">
        <v>0</v>
      </c>
      <c r="AG428" s="35">
        <v>0</v>
      </c>
      <c r="AH428" s="35">
        <v>0</v>
      </c>
      <c r="AI428" s="35">
        <v>0</v>
      </c>
      <c r="AJ428" s="35">
        <v>0</v>
      </c>
      <c r="AK428" s="35">
        <v>0</v>
      </c>
      <c r="AL428" s="35">
        <v>0</v>
      </c>
      <c r="AM428" s="35">
        <v>0</v>
      </c>
      <c r="AN428" s="35">
        <v>0</v>
      </c>
      <c r="AO428" s="35">
        <v>0</v>
      </c>
      <c r="AP428" s="35">
        <v>0</v>
      </c>
      <c r="AQ428" s="35">
        <v>0</v>
      </c>
      <c r="AR428" s="35">
        <v>0</v>
      </c>
      <c r="AS428" s="35">
        <v>0</v>
      </c>
      <c r="AT428" s="35">
        <v>0</v>
      </c>
      <c r="AU428" s="35">
        <v>9</v>
      </c>
      <c r="AV428" s="35">
        <v>417</v>
      </c>
      <c r="AW428" s="35">
        <v>9</v>
      </c>
      <c r="AX428" s="35">
        <v>11</v>
      </c>
      <c r="AY428" s="35">
        <v>232</v>
      </c>
      <c r="AZ428" s="35">
        <v>252</v>
      </c>
      <c r="BA428" s="35" t="s">
        <v>1889</v>
      </c>
      <c r="BB428" s="35" t="s">
        <v>338</v>
      </c>
      <c r="BC428" s="67">
        <v>-21</v>
      </c>
      <c r="BD428" s="35">
        <v>0</v>
      </c>
      <c r="BE428" s="35">
        <v>-11</v>
      </c>
      <c r="BF428" s="35">
        <v>0</v>
      </c>
      <c r="BG428" s="35">
        <v>-10</v>
      </c>
      <c r="BH428" s="35">
        <v>0</v>
      </c>
      <c r="BI428" s="35">
        <v>0</v>
      </c>
      <c r="BJ428" s="35">
        <v>0</v>
      </c>
      <c r="BK428" s="35">
        <v>0</v>
      </c>
      <c r="BL428" s="35">
        <v>0</v>
      </c>
      <c r="BM428" s="35">
        <v>0</v>
      </c>
      <c r="BN428" s="35">
        <v>0</v>
      </c>
      <c r="BO428" s="35">
        <v>0</v>
      </c>
      <c r="BP428" s="35">
        <v>6</v>
      </c>
      <c r="BQ428" s="35">
        <v>0</v>
      </c>
    </row>
    <row r="429" spans="1:69" x14ac:dyDescent="0.25">
      <c r="A429" s="35" t="s">
        <v>293</v>
      </c>
      <c r="B429" s="35" t="s">
        <v>1923</v>
      </c>
      <c r="C429" s="35">
        <v>55333633</v>
      </c>
      <c r="D429" s="35" t="s">
        <v>1924</v>
      </c>
      <c r="E429" s="35" t="s">
        <v>480</v>
      </c>
      <c r="F429" s="35" t="s">
        <v>140</v>
      </c>
      <c r="G429" s="67">
        <v>564</v>
      </c>
      <c r="H429" s="67">
        <v>0</v>
      </c>
      <c r="I429" s="67">
        <v>564</v>
      </c>
      <c r="J429" s="35">
        <v>0</v>
      </c>
      <c r="K429" s="35">
        <v>0</v>
      </c>
      <c r="L429" s="35">
        <v>0</v>
      </c>
      <c r="M429" s="35">
        <v>0</v>
      </c>
      <c r="N429" s="35">
        <v>0</v>
      </c>
      <c r="O429" s="35">
        <v>0</v>
      </c>
      <c r="P429" s="35">
        <v>0</v>
      </c>
      <c r="Q429" s="35">
        <v>0</v>
      </c>
      <c r="R429" s="35">
        <v>0</v>
      </c>
      <c r="S429" s="35">
        <v>0</v>
      </c>
      <c r="T429" s="35">
        <v>0</v>
      </c>
      <c r="U429" s="35">
        <v>0</v>
      </c>
      <c r="V429" s="35">
        <v>0</v>
      </c>
      <c r="W429" s="35">
        <v>0</v>
      </c>
      <c r="X429" s="35">
        <v>0</v>
      </c>
      <c r="Y429" s="35">
        <v>0</v>
      </c>
      <c r="Z429" s="35">
        <v>0</v>
      </c>
      <c r="AA429" s="35">
        <v>0</v>
      </c>
      <c r="AB429" s="35">
        <v>0</v>
      </c>
      <c r="AC429" s="35">
        <v>0</v>
      </c>
      <c r="AD429" s="35">
        <v>0</v>
      </c>
      <c r="AE429" s="35">
        <v>0</v>
      </c>
      <c r="AF429" s="35">
        <v>0</v>
      </c>
      <c r="AG429" s="35">
        <v>0</v>
      </c>
      <c r="AH429" s="35">
        <v>0</v>
      </c>
      <c r="AI429" s="35">
        <v>0</v>
      </c>
      <c r="AJ429" s="35">
        <v>0</v>
      </c>
      <c r="AK429" s="35">
        <v>0</v>
      </c>
      <c r="AL429" s="35">
        <v>0</v>
      </c>
      <c r="AM429" s="35">
        <v>0</v>
      </c>
      <c r="AN429" s="35">
        <v>0</v>
      </c>
      <c r="AO429" s="35">
        <v>0</v>
      </c>
      <c r="AP429" s="35">
        <v>0</v>
      </c>
      <c r="AQ429" s="35">
        <v>0</v>
      </c>
      <c r="AR429" s="35">
        <v>0</v>
      </c>
      <c r="AS429" s="35">
        <v>0</v>
      </c>
      <c r="AT429" s="35">
        <v>0</v>
      </c>
      <c r="AU429" s="35">
        <v>15</v>
      </c>
      <c r="AV429" s="35">
        <v>156</v>
      </c>
      <c r="AW429" s="35">
        <v>21</v>
      </c>
      <c r="AX429" s="35">
        <v>21</v>
      </c>
      <c r="AY429" s="35">
        <v>201</v>
      </c>
      <c r="AZ429" s="35">
        <v>210</v>
      </c>
      <c r="BA429" s="35" t="s">
        <v>894</v>
      </c>
      <c r="BB429" s="35" t="s">
        <v>1925</v>
      </c>
      <c r="BC429" s="67">
        <v>0</v>
      </c>
      <c r="BD429" s="35">
        <v>0</v>
      </c>
      <c r="BE429" s="35">
        <v>0</v>
      </c>
      <c r="BF429" s="35">
        <v>0</v>
      </c>
      <c r="BG429" s="35">
        <v>0</v>
      </c>
      <c r="BH429" s="35">
        <v>0</v>
      </c>
      <c r="BI429" s="35">
        <v>0</v>
      </c>
      <c r="BJ429" s="35">
        <v>0</v>
      </c>
      <c r="BK429" s="35">
        <v>0</v>
      </c>
      <c r="BL429" s="35">
        <v>0</v>
      </c>
      <c r="BM429" s="35">
        <v>0</v>
      </c>
      <c r="BN429" s="35">
        <v>0</v>
      </c>
      <c r="BO429" s="35">
        <v>0</v>
      </c>
      <c r="BP429" s="35">
        <v>0</v>
      </c>
      <c r="BQ429" s="35">
        <v>0</v>
      </c>
    </row>
    <row r="430" spans="1:69" x14ac:dyDescent="0.25">
      <c r="A430" s="35" t="s">
        <v>293</v>
      </c>
      <c r="B430" s="35" t="s">
        <v>1926</v>
      </c>
      <c r="C430" s="35">
        <v>87456521</v>
      </c>
      <c r="D430" s="35" t="s">
        <v>1927</v>
      </c>
      <c r="E430" s="35" t="s">
        <v>533</v>
      </c>
      <c r="F430" s="35" t="s">
        <v>1386</v>
      </c>
      <c r="G430" s="67">
        <v>500</v>
      </c>
      <c r="H430" s="67">
        <v>0</v>
      </c>
      <c r="I430" s="67">
        <v>500</v>
      </c>
      <c r="J430" s="35">
        <v>0</v>
      </c>
      <c r="K430" s="35">
        <v>0</v>
      </c>
      <c r="L430" s="35">
        <v>0</v>
      </c>
      <c r="M430" s="35">
        <v>0</v>
      </c>
      <c r="N430" s="35">
        <v>0</v>
      </c>
      <c r="O430" s="35">
        <v>0</v>
      </c>
      <c r="P430" s="35">
        <v>0</v>
      </c>
      <c r="Q430" s="35">
        <v>0</v>
      </c>
      <c r="R430" s="35">
        <v>0</v>
      </c>
      <c r="S430" s="35">
        <v>0</v>
      </c>
      <c r="T430" s="35">
        <v>0</v>
      </c>
      <c r="U430" s="35">
        <v>0</v>
      </c>
      <c r="V430" s="35">
        <v>0</v>
      </c>
      <c r="W430" s="35">
        <v>0</v>
      </c>
      <c r="X430" s="35">
        <v>0</v>
      </c>
      <c r="Y430" s="35">
        <v>0</v>
      </c>
      <c r="Z430" s="35">
        <v>0</v>
      </c>
      <c r="AA430" s="35">
        <v>0</v>
      </c>
      <c r="AB430" s="35">
        <v>0</v>
      </c>
      <c r="AC430" s="35">
        <v>0</v>
      </c>
      <c r="AD430" s="35">
        <v>0</v>
      </c>
      <c r="AE430" s="35">
        <v>0</v>
      </c>
      <c r="AF430" s="35">
        <v>0</v>
      </c>
      <c r="AG430" s="35">
        <v>0</v>
      </c>
      <c r="AH430" s="35">
        <v>0</v>
      </c>
      <c r="AI430" s="35">
        <v>0</v>
      </c>
      <c r="AJ430" s="35">
        <v>0</v>
      </c>
      <c r="AK430" s="35">
        <v>0</v>
      </c>
      <c r="AL430" s="35">
        <v>0</v>
      </c>
      <c r="AM430" s="35">
        <v>0</v>
      </c>
      <c r="AN430" s="35">
        <v>0</v>
      </c>
      <c r="AO430" s="35">
        <v>0</v>
      </c>
      <c r="AP430" s="35">
        <v>0</v>
      </c>
      <c r="AQ430" s="35">
        <v>0</v>
      </c>
      <c r="AR430" s="35">
        <v>0</v>
      </c>
      <c r="AS430" s="35">
        <v>0</v>
      </c>
      <c r="AT430" s="35">
        <v>0</v>
      </c>
      <c r="AU430" s="35">
        <v>1</v>
      </c>
      <c r="AV430" s="35">
        <v>156</v>
      </c>
      <c r="AW430" s="35">
        <v>1</v>
      </c>
      <c r="AX430" s="35">
        <v>1</v>
      </c>
      <c r="AY430" s="35">
        <v>232</v>
      </c>
      <c r="AZ430" s="35">
        <v>252</v>
      </c>
      <c r="BA430" s="35" t="s">
        <v>1387</v>
      </c>
      <c r="BB430" s="35" t="s">
        <v>1928</v>
      </c>
      <c r="BC430" s="67">
        <v>0</v>
      </c>
      <c r="BD430" s="35">
        <v>0</v>
      </c>
      <c r="BE430" s="35">
        <v>0</v>
      </c>
      <c r="BF430" s="35">
        <v>0</v>
      </c>
      <c r="BG430" s="35">
        <v>0</v>
      </c>
      <c r="BH430" s="35">
        <v>0</v>
      </c>
      <c r="BI430" s="35">
        <v>0</v>
      </c>
      <c r="BJ430" s="35">
        <v>0</v>
      </c>
      <c r="BK430" s="35">
        <v>0</v>
      </c>
      <c r="BL430" s="35">
        <v>0</v>
      </c>
      <c r="BM430" s="35">
        <v>0</v>
      </c>
      <c r="BN430" s="35">
        <v>0</v>
      </c>
      <c r="BO430" s="35">
        <v>0</v>
      </c>
      <c r="BP430" s="35">
        <v>0</v>
      </c>
      <c r="BQ430" s="35">
        <v>0</v>
      </c>
    </row>
    <row r="431" spans="1:69" x14ac:dyDescent="0.25">
      <c r="A431" s="35" t="s">
        <v>293</v>
      </c>
      <c r="B431" s="35" t="s">
        <v>45</v>
      </c>
      <c r="C431" s="35">
        <v>55322759</v>
      </c>
      <c r="D431" s="35" t="s">
        <v>44</v>
      </c>
      <c r="E431" s="35" t="s">
        <v>590</v>
      </c>
      <c r="F431" s="35" t="s">
        <v>949</v>
      </c>
      <c r="G431" s="67">
        <v>829</v>
      </c>
      <c r="H431" s="67">
        <v>3.125</v>
      </c>
      <c r="I431" s="67">
        <v>832</v>
      </c>
      <c r="J431" s="35">
        <v>0</v>
      </c>
      <c r="K431" s="35">
        <v>0</v>
      </c>
      <c r="L431" s="35">
        <v>0</v>
      </c>
      <c r="M431" s="35">
        <v>0</v>
      </c>
      <c r="N431" s="35">
        <v>0</v>
      </c>
      <c r="O431" s="35">
        <v>0</v>
      </c>
      <c r="P431" s="35">
        <v>0</v>
      </c>
      <c r="Q431" s="35">
        <v>0</v>
      </c>
      <c r="R431" s="35">
        <v>0</v>
      </c>
      <c r="S431" s="35">
        <v>0</v>
      </c>
      <c r="T431" s="35">
        <v>0</v>
      </c>
      <c r="U431" s="35">
        <v>0</v>
      </c>
      <c r="V431" s="35">
        <v>0</v>
      </c>
      <c r="W431" s="35">
        <v>0</v>
      </c>
      <c r="X431" s="35">
        <v>0</v>
      </c>
      <c r="Y431" s="35">
        <v>0</v>
      </c>
      <c r="Z431" s="35">
        <v>0</v>
      </c>
      <c r="AA431" s="35">
        <v>0</v>
      </c>
      <c r="AB431" s="35">
        <v>0</v>
      </c>
      <c r="AC431" s="35">
        <v>0</v>
      </c>
      <c r="AD431" s="35">
        <v>0</v>
      </c>
      <c r="AE431" s="35">
        <v>0</v>
      </c>
      <c r="AF431" s="35">
        <v>0</v>
      </c>
      <c r="AG431" s="35">
        <v>0</v>
      </c>
      <c r="AH431" s="35">
        <v>0</v>
      </c>
      <c r="AI431" s="35">
        <v>0</v>
      </c>
      <c r="AJ431" s="35">
        <v>0</v>
      </c>
      <c r="AK431" s="35">
        <v>0</v>
      </c>
      <c r="AL431" s="35">
        <v>3</v>
      </c>
      <c r="AM431" s="35">
        <v>3</v>
      </c>
      <c r="AN431" s="35">
        <v>6</v>
      </c>
      <c r="AO431" s="35">
        <v>0.5</v>
      </c>
      <c r="AP431" s="35">
        <v>0</v>
      </c>
      <c r="AQ431" s="35">
        <v>0</v>
      </c>
      <c r="AR431" s="35">
        <v>0</v>
      </c>
      <c r="AS431" s="35">
        <v>0</v>
      </c>
      <c r="AT431" s="35">
        <v>3</v>
      </c>
      <c r="AU431" s="35">
        <v>2</v>
      </c>
      <c r="AV431" s="35">
        <v>132</v>
      </c>
      <c r="AW431" s="35">
        <v>6</v>
      </c>
      <c r="AX431" s="35">
        <v>6</v>
      </c>
      <c r="AY431" s="35">
        <v>115</v>
      </c>
      <c r="AZ431" s="35">
        <v>114</v>
      </c>
      <c r="BA431" s="35" t="s">
        <v>1026</v>
      </c>
      <c r="BB431" s="35" t="s">
        <v>591</v>
      </c>
      <c r="BC431" s="67">
        <v>3.125</v>
      </c>
      <c r="BD431" s="35">
        <v>0</v>
      </c>
      <c r="BE431" s="35">
        <v>0</v>
      </c>
      <c r="BF431" s="35">
        <v>0</v>
      </c>
      <c r="BG431" s="35">
        <v>0</v>
      </c>
      <c r="BH431" s="35">
        <v>0</v>
      </c>
      <c r="BI431" s="35">
        <v>0</v>
      </c>
      <c r="BJ431" s="35">
        <v>0</v>
      </c>
      <c r="BK431" s="35">
        <v>3.125</v>
      </c>
      <c r="BL431" s="35">
        <v>0</v>
      </c>
      <c r="BM431" s="35">
        <v>3</v>
      </c>
      <c r="BN431" s="35">
        <v>0</v>
      </c>
      <c r="BO431" s="35">
        <v>3</v>
      </c>
      <c r="BP431" s="35">
        <v>3</v>
      </c>
      <c r="BQ431" s="35">
        <v>0</v>
      </c>
    </row>
    <row r="432" spans="1:69" x14ac:dyDescent="0.25">
      <c r="A432" s="35" t="s">
        <v>293</v>
      </c>
      <c r="B432" s="35" t="s">
        <v>46</v>
      </c>
      <c r="C432" s="35">
        <v>87414351</v>
      </c>
      <c r="D432" s="35" t="s">
        <v>44</v>
      </c>
      <c r="E432" s="35" t="s">
        <v>592</v>
      </c>
      <c r="F432" s="35" t="s">
        <v>949</v>
      </c>
      <c r="G432" s="67">
        <v>760</v>
      </c>
      <c r="H432" s="67">
        <v>-18.75</v>
      </c>
      <c r="I432" s="67">
        <v>741</v>
      </c>
      <c r="J432" s="35">
        <v>0</v>
      </c>
      <c r="K432" s="35">
        <v>0</v>
      </c>
      <c r="L432" s="35">
        <v>0</v>
      </c>
      <c r="M432" s="35">
        <v>0</v>
      </c>
      <c r="N432" s="35">
        <v>0</v>
      </c>
      <c r="O432" s="35">
        <v>0</v>
      </c>
      <c r="P432" s="35">
        <v>0</v>
      </c>
      <c r="Q432" s="35">
        <v>0</v>
      </c>
      <c r="R432" s="35">
        <v>0</v>
      </c>
      <c r="S432" s="35">
        <v>0</v>
      </c>
      <c r="T432" s="35">
        <v>0</v>
      </c>
      <c r="U432" s="35">
        <v>0</v>
      </c>
      <c r="V432" s="35">
        <v>0</v>
      </c>
      <c r="W432" s="35">
        <v>0</v>
      </c>
      <c r="X432" s="35">
        <v>0</v>
      </c>
      <c r="Y432" s="35">
        <v>0</v>
      </c>
      <c r="Z432" s="35">
        <v>0</v>
      </c>
      <c r="AA432" s="35">
        <v>0</v>
      </c>
      <c r="AB432" s="35">
        <v>0</v>
      </c>
      <c r="AC432" s="35">
        <v>0</v>
      </c>
      <c r="AD432" s="35">
        <v>0</v>
      </c>
      <c r="AE432" s="35">
        <v>0</v>
      </c>
      <c r="AF432" s="35">
        <v>0</v>
      </c>
      <c r="AG432" s="35">
        <v>0</v>
      </c>
      <c r="AH432" s="35">
        <v>0</v>
      </c>
      <c r="AI432" s="35">
        <v>0</v>
      </c>
      <c r="AJ432" s="35">
        <v>0</v>
      </c>
      <c r="AK432" s="35">
        <v>0</v>
      </c>
      <c r="AL432" s="35">
        <v>1</v>
      </c>
      <c r="AM432" s="35">
        <v>5</v>
      </c>
      <c r="AN432" s="35">
        <v>6</v>
      </c>
      <c r="AO432" s="35">
        <v>0.16666666666666666</v>
      </c>
      <c r="AP432" s="35">
        <v>0</v>
      </c>
      <c r="AQ432" s="35">
        <v>0</v>
      </c>
      <c r="AR432" s="35">
        <v>0</v>
      </c>
      <c r="AS432" s="35">
        <v>0</v>
      </c>
      <c r="AT432" s="35">
        <v>1</v>
      </c>
      <c r="AU432" s="35">
        <v>10</v>
      </c>
      <c r="AV432" s="35">
        <v>409</v>
      </c>
      <c r="AW432" s="35">
        <v>7</v>
      </c>
      <c r="AX432" s="35">
        <v>7</v>
      </c>
      <c r="AY432" s="35">
        <v>134</v>
      </c>
      <c r="AZ432" s="35">
        <v>147</v>
      </c>
      <c r="BA432" s="35" t="s">
        <v>1929</v>
      </c>
      <c r="BB432" s="35" t="s">
        <v>593</v>
      </c>
      <c r="BC432" s="67">
        <v>-18.75</v>
      </c>
      <c r="BD432" s="35">
        <v>0</v>
      </c>
      <c r="BE432" s="35">
        <v>0</v>
      </c>
      <c r="BF432" s="35">
        <v>0</v>
      </c>
      <c r="BG432" s="35">
        <v>0</v>
      </c>
      <c r="BH432" s="35">
        <v>0</v>
      </c>
      <c r="BI432" s="35">
        <v>0</v>
      </c>
      <c r="BJ432" s="35">
        <v>0</v>
      </c>
      <c r="BK432" s="35">
        <v>-18.75</v>
      </c>
      <c r="BL432" s="35">
        <v>0</v>
      </c>
      <c r="BM432" s="35">
        <v>1</v>
      </c>
      <c r="BN432" s="35">
        <v>0</v>
      </c>
      <c r="BO432" s="35">
        <v>1</v>
      </c>
      <c r="BP432" s="35">
        <v>4</v>
      </c>
      <c r="BQ432" s="35">
        <v>1</v>
      </c>
    </row>
    <row r="433" spans="1:69" x14ac:dyDescent="0.25">
      <c r="A433" s="35" t="s">
        <v>293</v>
      </c>
      <c r="B433" s="35" t="s">
        <v>1231</v>
      </c>
      <c r="C433" s="35">
        <v>97057459</v>
      </c>
      <c r="D433" s="35" t="s">
        <v>1230</v>
      </c>
      <c r="E433" s="35" t="s">
        <v>1232</v>
      </c>
      <c r="F433" s="35" t="s">
        <v>114</v>
      </c>
      <c r="G433" s="67">
        <v>500</v>
      </c>
      <c r="H433" s="67">
        <v>0</v>
      </c>
      <c r="I433" s="67">
        <v>500</v>
      </c>
      <c r="J433" s="35">
        <v>0</v>
      </c>
      <c r="K433" s="35">
        <v>0</v>
      </c>
      <c r="L433" s="35">
        <v>0</v>
      </c>
      <c r="M433" s="35">
        <v>0</v>
      </c>
      <c r="N433" s="35">
        <v>0</v>
      </c>
      <c r="O433" s="35">
        <v>0</v>
      </c>
      <c r="P433" s="35">
        <v>0</v>
      </c>
      <c r="Q433" s="35">
        <v>0</v>
      </c>
      <c r="R433" s="35">
        <v>0</v>
      </c>
      <c r="S433" s="35">
        <v>0</v>
      </c>
      <c r="T433" s="35">
        <v>0</v>
      </c>
      <c r="U433" s="35">
        <v>0</v>
      </c>
      <c r="V433" s="35">
        <v>0</v>
      </c>
      <c r="W433" s="35">
        <v>0</v>
      </c>
      <c r="X433" s="35">
        <v>0</v>
      </c>
      <c r="Y433" s="35">
        <v>0</v>
      </c>
      <c r="Z433" s="35">
        <v>0</v>
      </c>
      <c r="AA433" s="35">
        <v>0</v>
      </c>
      <c r="AB433" s="35">
        <v>0</v>
      </c>
      <c r="AC433" s="35">
        <v>0</v>
      </c>
      <c r="AD433" s="35">
        <v>0</v>
      </c>
      <c r="AE433" s="35">
        <v>0</v>
      </c>
      <c r="AF433" s="35">
        <v>0</v>
      </c>
      <c r="AG433" s="35">
        <v>0</v>
      </c>
      <c r="AH433" s="35">
        <v>0</v>
      </c>
      <c r="AI433" s="35">
        <v>0</v>
      </c>
      <c r="AJ433" s="35">
        <v>0</v>
      </c>
      <c r="AK433" s="35">
        <v>0</v>
      </c>
      <c r="AL433" s="35">
        <v>0</v>
      </c>
      <c r="AM433" s="35">
        <v>0</v>
      </c>
      <c r="AN433" s="35">
        <v>0</v>
      </c>
      <c r="AO433" s="35">
        <v>0</v>
      </c>
      <c r="AP433" s="35">
        <v>0</v>
      </c>
      <c r="AQ433" s="35">
        <v>0</v>
      </c>
      <c r="AR433" s="35">
        <v>0</v>
      </c>
      <c r="AS433" s="35">
        <v>0</v>
      </c>
      <c r="AT433" s="35">
        <v>0</v>
      </c>
      <c r="AU433" s="35">
        <v>2</v>
      </c>
      <c r="AV433" s="35">
        <v>156</v>
      </c>
      <c r="AW433" s="35">
        <v>6</v>
      </c>
      <c r="AX433" s="35">
        <v>6</v>
      </c>
      <c r="AY433" s="35">
        <v>232</v>
      </c>
      <c r="AZ433" s="35">
        <v>252</v>
      </c>
      <c r="BA433" s="35" t="s">
        <v>441</v>
      </c>
      <c r="BB433" s="35" t="s">
        <v>1233</v>
      </c>
      <c r="BC433" s="67">
        <v>0</v>
      </c>
      <c r="BD433" s="35">
        <v>0</v>
      </c>
      <c r="BE433" s="35">
        <v>0</v>
      </c>
      <c r="BF433" s="35">
        <v>0</v>
      </c>
      <c r="BG433" s="35">
        <v>0</v>
      </c>
      <c r="BH433" s="35">
        <v>0</v>
      </c>
      <c r="BI433" s="35">
        <v>0</v>
      </c>
      <c r="BJ433" s="35">
        <v>0</v>
      </c>
      <c r="BK433" s="35">
        <v>0</v>
      </c>
      <c r="BL433" s="35">
        <v>0</v>
      </c>
      <c r="BM433" s="35">
        <v>0</v>
      </c>
      <c r="BN433" s="35">
        <v>0</v>
      </c>
      <c r="BO433" s="35">
        <v>0</v>
      </c>
      <c r="BP433" s="35">
        <v>0</v>
      </c>
      <c r="BQ433" s="35">
        <v>0</v>
      </c>
    </row>
    <row r="434" spans="1:69" x14ac:dyDescent="0.25">
      <c r="A434" s="35" t="s">
        <v>293</v>
      </c>
      <c r="B434" s="35" t="s">
        <v>1930</v>
      </c>
      <c r="C434" s="35">
        <v>97093939</v>
      </c>
      <c r="D434" s="35" t="s">
        <v>30</v>
      </c>
      <c r="E434" s="35" t="s">
        <v>1931</v>
      </c>
      <c r="F434" s="35" t="s">
        <v>1397</v>
      </c>
      <c r="G434" s="67">
        <v>1003</v>
      </c>
      <c r="H434" s="67">
        <v>0.5</v>
      </c>
      <c r="I434" s="67">
        <v>1004</v>
      </c>
      <c r="J434" s="35">
        <v>0</v>
      </c>
      <c r="K434" s="35">
        <v>0</v>
      </c>
      <c r="L434" s="35">
        <v>0</v>
      </c>
      <c r="M434" s="35">
        <v>0</v>
      </c>
      <c r="N434" s="35">
        <v>6</v>
      </c>
      <c r="O434" s="35">
        <v>0</v>
      </c>
      <c r="P434" s="35">
        <v>6</v>
      </c>
      <c r="Q434" s="35">
        <v>1</v>
      </c>
      <c r="R434" s="35">
        <v>0</v>
      </c>
      <c r="S434" s="35">
        <v>0</v>
      </c>
      <c r="T434" s="35">
        <v>0</v>
      </c>
      <c r="U434" s="35">
        <v>0</v>
      </c>
      <c r="V434" s="35">
        <v>0</v>
      </c>
      <c r="W434" s="35">
        <v>0</v>
      </c>
      <c r="X434" s="35">
        <v>0</v>
      </c>
      <c r="Y434" s="35">
        <v>0</v>
      </c>
      <c r="Z434" s="35">
        <v>0</v>
      </c>
      <c r="AA434" s="35">
        <v>0</v>
      </c>
      <c r="AB434" s="35">
        <v>0</v>
      </c>
      <c r="AC434" s="35">
        <v>0</v>
      </c>
      <c r="AD434" s="35">
        <v>0</v>
      </c>
      <c r="AE434" s="35">
        <v>0</v>
      </c>
      <c r="AF434" s="35">
        <v>0</v>
      </c>
      <c r="AG434" s="35">
        <v>0</v>
      </c>
      <c r="AH434" s="35">
        <v>0</v>
      </c>
      <c r="AI434" s="35">
        <v>0</v>
      </c>
      <c r="AJ434" s="35">
        <v>0</v>
      </c>
      <c r="AK434" s="35">
        <v>0</v>
      </c>
      <c r="AL434" s="35">
        <v>2</v>
      </c>
      <c r="AM434" s="35">
        <v>4</v>
      </c>
      <c r="AN434" s="35">
        <v>6</v>
      </c>
      <c r="AO434" s="35">
        <v>0.33333333333333331</v>
      </c>
      <c r="AP434" s="35">
        <v>0</v>
      </c>
      <c r="AQ434" s="35">
        <v>0</v>
      </c>
      <c r="AR434" s="35">
        <v>0</v>
      </c>
      <c r="AS434" s="35">
        <v>0</v>
      </c>
      <c r="AT434" s="35">
        <v>8</v>
      </c>
      <c r="AU434" s="35">
        <v>8</v>
      </c>
      <c r="AV434" s="35">
        <v>152</v>
      </c>
      <c r="AW434" s="35">
        <v>11</v>
      </c>
      <c r="AX434" s="35">
        <v>11</v>
      </c>
      <c r="AY434" s="35">
        <v>73</v>
      </c>
      <c r="AZ434" s="35">
        <v>72</v>
      </c>
      <c r="BA434" s="35" t="s">
        <v>1900</v>
      </c>
      <c r="BB434" s="35" t="s">
        <v>1932</v>
      </c>
      <c r="BC434" s="67">
        <v>0.5</v>
      </c>
      <c r="BD434" s="35">
        <v>0</v>
      </c>
      <c r="BE434" s="35">
        <v>0.5</v>
      </c>
      <c r="BF434" s="35">
        <v>0</v>
      </c>
      <c r="BG434" s="35">
        <v>0</v>
      </c>
      <c r="BH434" s="35">
        <v>0</v>
      </c>
      <c r="BI434" s="35">
        <v>0</v>
      </c>
      <c r="BJ434" s="35">
        <v>0</v>
      </c>
      <c r="BK434" s="35">
        <v>0</v>
      </c>
      <c r="BL434" s="35">
        <v>0</v>
      </c>
      <c r="BM434" s="35">
        <v>4</v>
      </c>
      <c r="BN434" s="35">
        <v>1</v>
      </c>
      <c r="BO434" s="35">
        <v>7</v>
      </c>
      <c r="BP434" s="35">
        <v>3</v>
      </c>
      <c r="BQ434" s="35">
        <v>1</v>
      </c>
    </row>
    <row r="435" spans="1:69" x14ac:dyDescent="0.25">
      <c r="A435" s="35" t="s">
        <v>293</v>
      </c>
      <c r="B435" s="35" t="s">
        <v>233</v>
      </c>
      <c r="C435" s="35">
        <v>87421176</v>
      </c>
      <c r="D435" s="35" t="s">
        <v>30</v>
      </c>
      <c r="E435" s="35" t="s">
        <v>553</v>
      </c>
      <c r="F435" s="35" t="s">
        <v>188</v>
      </c>
      <c r="G435" s="67">
        <v>857</v>
      </c>
      <c r="H435" s="67">
        <v>1.25</v>
      </c>
      <c r="I435" s="67">
        <v>858</v>
      </c>
      <c r="J435" s="35">
        <v>1</v>
      </c>
      <c r="K435" s="35">
        <v>1</v>
      </c>
      <c r="L435" s="35">
        <v>2</v>
      </c>
      <c r="M435" s="35">
        <v>0.5</v>
      </c>
      <c r="N435" s="35">
        <v>6</v>
      </c>
      <c r="O435" s="35">
        <v>0</v>
      </c>
      <c r="P435" s="35">
        <v>6</v>
      </c>
      <c r="Q435" s="35">
        <v>1</v>
      </c>
      <c r="R435" s="35">
        <v>0</v>
      </c>
      <c r="S435" s="35">
        <v>0</v>
      </c>
      <c r="T435" s="35">
        <v>0</v>
      </c>
      <c r="U435" s="35">
        <v>0</v>
      </c>
      <c r="V435" s="35">
        <v>2</v>
      </c>
      <c r="W435" s="35">
        <v>2</v>
      </c>
      <c r="X435" s="35">
        <v>4</v>
      </c>
      <c r="Y435" s="35">
        <v>0.5</v>
      </c>
      <c r="Z435" s="35">
        <v>0</v>
      </c>
      <c r="AA435" s="35">
        <v>0</v>
      </c>
      <c r="AB435" s="35">
        <v>0</v>
      </c>
      <c r="AC435" s="35">
        <v>0</v>
      </c>
      <c r="AD435" s="35">
        <v>0</v>
      </c>
      <c r="AE435" s="35">
        <v>0</v>
      </c>
      <c r="AF435" s="35">
        <v>0</v>
      </c>
      <c r="AG435" s="35">
        <v>0</v>
      </c>
      <c r="AH435" s="35">
        <v>0</v>
      </c>
      <c r="AI435" s="35">
        <v>0</v>
      </c>
      <c r="AJ435" s="35">
        <v>0</v>
      </c>
      <c r="AK435" s="35">
        <v>0</v>
      </c>
      <c r="AL435" s="35">
        <v>0</v>
      </c>
      <c r="AM435" s="35">
        <v>0</v>
      </c>
      <c r="AN435" s="35">
        <v>0</v>
      </c>
      <c r="AO435" s="35">
        <v>0</v>
      </c>
      <c r="AP435" s="35">
        <v>1</v>
      </c>
      <c r="AQ435" s="35">
        <v>4</v>
      </c>
      <c r="AR435" s="35">
        <v>5</v>
      </c>
      <c r="AS435" s="35">
        <v>0.2</v>
      </c>
      <c r="AT435" s="35">
        <v>10</v>
      </c>
      <c r="AU435" s="35">
        <v>33</v>
      </c>
      <c r="AV435" s="35">
        <v>143</v>
      </c>
      <c r="AW435" s="35">
        <v>22</v>
      </c>
      <c r="AX435" s="35">
        <v>22</v>
      </c>
      <c r="AY435" s="35">
        <v>108</v>
      </c>
      <c r="AZ435" s="35">
        <v>108</v>
      </c>
      <c r="BA435" s="35" t="s">
        <v>1365</v>
      </c>
      <c r="BB435" s="35" t="s">
        <v>554</v>
      </c>
      <c r="BC435" s="67">
        <v>1.25</v>
      </c>
      <c r="BD435" s="35">
        <v>1</v>
      </c>
      <c r="BE435" s="35">
        <v>20</v>
      </c>
      <c r="BF435" s="35">
        <v>0</v>
      </c>
      <c r="BG435" s="35">
        <v>-16.25</v>
      </c>
      <c r="BH435" s="35">
        <v>0</v>
      </c>
      <c r="BI435" s="35">
        <v>0</v>
      </c>
      <c r="BJ435" s="35">
        <v>0</v>
      </c>
      <c r="BK435" s="35">
        <v>0</v>
      </c>
      <c r="BL435" s="35">
        <v>-3.5</v>
      </c>
      <c r="BM435" s="35">
        <v>4</v>
      </c>
      <c r="BN435" s="35">
        <v>0</v>
      </c>
      <c r="BO435" s="35">
        <v>10</v>
      </c>
      <c r="BP435" s="35">
        <v>5</v>
      </c>
      <c r="BQ435" s="35">
        <v>2</v>
      </c>
    </row>
    <row r="436" spans="1:69" x14ac:dyDescent="0.25">
      <c r="A436" s="35" t="s">
        <v>293</v>
      </c>
      <c r="B436" s="35" t="s">
        <v>1933</v>
      </c>
      <c r="C436" s="35">
        <v>97093553</v>
      </c>
      <c r="D436" s="35" t="s">
        <v>1934</v>
      </c>
      <c r="E436" s="35" t="s">
        <v>720</v>
      </c>
      <c r="F436" s="35" t="s">
        <v>155</v>
      </c>
      <c r="G436" s="67">
        <v>500</v>
      </c>
      <c r="H436" s="67">
        <v>0</v>
      </c>
      <c r="I436" s="67">
        <v>500</v>
      </c>
      <c r="J436" s="35">
        <v>0</v>
      </c>
      <c r="K436" s="35">
        <v>0</v>
      </c>
      <c r="L436" s="35">
        <v>0</v>
      </c>
      <c r="M436" s="35">
        <v>0</v>
      </c>
      <c r="N436" s="35">
        <v>0</v>
      </c>
      <c r="O436" s="35">
        <v>0</v>
      </c>
      <c r="P436" s="35">
        <v>0</v>
      </c>
      <c r="Q436" s="35">
        <v>0</v>
      </c>
      <c r="R436" s="35">
        <v>0</v>
      </c>
      <c r="S436" s="35">
        <v>0</v>
      </c>
      <c r="T436" s="35">
        <v>0</v>
      </c>
      <c r="U436" s="35">
        <v>0</v>
      </c>
      <c r="V436" s="35">
        <v>0</v>
      </c>
      <c r="W436" s="35">
        <v>0</v>
      </c>
      <c r="X436" s="35">
        <v>0</v>
      </c>
      <c r="Y436" s="35">
        <v>0</v>
      </c>
      <c r="Z436" s="35">
        <v>0</v>
      </c>
      <c r="AA436" s="35">
        <v>0</v>
      </c>
      <c r="AB436" s="35">
        <v>0</v>
      </c>
      <c r="AC436" s="35">
        <v>0</v>
      </c>
      <c r="AD436" s="35">
        <v>0</v>
      </c>
      <c r="AE436" s="35">
        <v>0</v>
      </c>
      <c r="AF436" s="35">
        <v>0</v>
      </c>
      <c r="AG436" s="35">
        <v>0</v>
      </c>
      <c r="AH436" s="35">
        <v>0</v>
      </c>
      <c r="AI436" s="35">
        <v>0</v>
      </c>
      <c r="AJ436" s="35">
        <v>0</v>
      </c>
      <c r="AK436" s="35">
        <v>0</v>
      </c>
      <c r="AL436" s="35">
        <v>0</v>
      </c>
      <c r="AM436" s="35">
        <v>0</v>
      </c>
      <c r="AN436" s="35">
        <v>0</v>
      </c>
      <c r="AO436" s="35">
        <v>0</v>
      </c>
      <c r="AP436" s="35">
        <v>0</v>
      </c>
      <c r="AQ436" s="35">
        <v>0</v>
      </c>
      <c r="AR436" s="35">
        <v>0</v>
      </c>
      <c r="AS436" s="35">
        <v>0</v>
      </c>
      <c r="AT436" s="35">
        <v>0</v>
      </c>
      <c r="AU436" s="35">
        <v>16</v>
      </c>
      <c r="AV436" s="35">
        <v>156</v>
      </c>
      <c r="AW436" s="35">
        <v>21</v>
      </c>
      <c r="AX436" s="35">
        <v>25</v>
      </c>
      <c r="AY436" s="35">
        <v>232</v>
      </c>
      <c r="AZ436" s="35">
        <v>252</v>
      </c>
      <c r="BA436" s="35" t="s">
        <v>1039</v>
      </c>
      <c r="BB436" s="35" t="s">
        <v>1935</v>
      </c>
      <c r="BC436" s="67">
        <v>0</v>
      </c>
      <c r="BD436" s="35">
        <v>0</v>
      </c>
      <c r="BE436" s="35">
        <v>0</v>
      </c>
      <c r="BF436" s="35">
        <v>0</v>
      </c>
      <c r="BG436" s="35">
        <v>0</v>
      </c>
      <c r="BH436" s="35">
        <v>0</v>
      </c>
      <c r="BI436" s="35">
        <v>0</v>
      </c>
      <c r="BJ436" s="35">
        <v>0</v>
      </c>
      <c r="BK436" s="35">
        <v>0</v>
      </c>
      <c r="BL436" s="35">
        <v>0</v>
      </c>
      <c r="BM436" s="35">
        <v>0</v>
      </c>
      <c r="BN436" s="35">
        <v>0</v>
      </c>
      <c r="BO436" s="35">
        <v>0</v>
      </c>
      <c r="BP436" s="35">
        <v>0</v>
      </c>
      <c r="BQ436" s="35">
        <v>0</v>
      </c>
    </row>
    <row r="437" spans="1:69" x14ac:dyDescent="0.25">
      <c r="A437" s="35" t="s">
        <v>293</v>
      </c>
      <c r="B437" s="35" t="s">
        <v>1936</v>
      </c>
      <c r="C437" s="35">
        <v>97093554</v>
      </c>
      <c r="D437" s="35" t="s">
        <v>1934</v>
      </c>
      <c r="E437" s="35" t="s">
        <v>1937</v>
      </c>
      <c r="F437" s="35" t="s">
        <v>155</v>
      </c>
      <c r="G437" s="67">
        <v>500</v>
      </c>
      <c r="H437" s="67">
        <v>0</v>
      </c>
      <c r="I437" s="67">
        <v>500</v>
      </c>
      <c r="J437" s="35">
        <v>0</v>
      </c>
      <c r="K437" s="35">
        <v>0</v>
      </c>
      <c r="L437" s="35">
        <v>0</v>
      </c>
      <c r="M437" s="35">
        <v>0</v>
      </c>
      <c r="N437" s="35">
        <v>0</v>
      </c>
      <c r="O437" s="35">
        <v>0</v>
      </c>
      <c r="P437" s="35">
        <v>0</v>
      </c>
      <c r="Q437" s="35">
        <v>0</v>
      </c>
      <c r="R437" s="35">
        <v>0</v>
      </c>
      <c r="S437" s="35">
        <v>0</v>
      </c>
      <c r="T437" s="35">
        <v>0</v>
      </c>
      <c r="U437" s="35">
        <v>0</v>
      </c>
      <c r="V437" s="35">
        <v>0</v>
      </c>
      <c r="W437" s="35">
        <v>0</v>
      </c>
      <c r="X437" s="35">
        <v>0</v>
      </c>
      <c r="Y437" s="35">
        <v>0</v>
      </c>
      <c r="Z437" s="35">
        <v>0</v>
      </c>
      <c r="AA437" s="35">
        <v>0</v>
      </c>
      <c r="AB437" s="35">
        <v>0</v>
      </c>
      <c r="AC437" s="35">
        <v>0</v>
      </c>
      <c r="AD437" s="35">
        <v>0</v>
      </c>
      <c r="AE437" s="35">
        <v>0</v>
      </c>
      <c r="AF437" s="35">
        <v>0</v>
      </c>
      <c r="AG437" s="35">
        <v>0</v>
      </c>
      <c r="AH437" s="35">
        <v>0</v>
      </c>
      <c r="AI437" s="35">
        <v>0</v>
      </c>
      <c r="AJ437" s="35">
        <v>0</v>
      </c>
      <c r="AK437" s="35">
        <v>0</v>
      </c>
      <c r="AL437" s="35">
        <v>0</v>
      </c>
      <c r="AM437" s="35">
        <v>0</v>
      </c>
      <c r="AN437" s="35">
        <v>0</v>
      </c>
      <c r="AO437" s="35">
        <v>0</v>
      </c>
      <c r="AP437" s="35">
        <v>0</v>
      </c>
      <c r="AQ437" s="35">
        <v>0</v>
      </c>
      <c r="AR437" s="35">
        <v>0</v>
      </c>
      <c r="AS437" s="35">
        <v>0</v>
      </c>
      <c r="AT437" s="35">
        <v>0</v>
      </c>
      <c r="AU437" s="35">
        <v>16</v>
      </c>
      <c r="AV437" s="35">
        <v>156</v>
      </c>
      <c r="AW437" s="35">
        <v>21</v>
      </c>
      <c r="AX437" s="35">
        <v>25</v>
      </c>
      <c r="AY437" s="35">
        <v>232</v>
      </c>
      <c r="AZ437" s="35">
        <v>252</v>
      </c>
      <c r="BA437" s="35" t="s">
        <v>1039</v>
      </c>
      <c r="BB437" s="35" t="s">
        <v>1938</v>
      </c>
      <c r="BC437" s="67">
        <v>0</v>
      </c>
      <c r="BD437" s="35">
        <v>0</v>
      </c>
      <c r="BE437" s="35">
        <v>0</v>
      </c>
      <c r="BF437" s="35">
        <v>0</v>
      </c>
      <c r="BG437" s="35">
        <v>0</v>
      </c>
      <c r="BH437" s="35">
        <v>0</v>
      </c>
      <c r="BI437" s="35">
        <v>0</v>
      </c>
      <c r="BJ437" s="35">
        <v>0</v>
      </c>
      <c r="BK437" s="35">
        <v>0</v>
      </c>
      <c r="BL437" s="35">
        <v>0</v>
      </c>
      <c r="BM437" s="35">
        <v>0</v>
      </c>
      <c r="BN437" s="35">
        <v>0</v>
      </c>
      <c r="BO437" s="35">
        <v>0</v>
      </c>
      <c r="BP437" s="35">
        <v>0</v>
      </c>
      <c r="BQ437" s="35">
        <v>0</v>
      </c>
    </row>
    <row r="438" spans="1:69" x14ac:dyDescent="0.25">
      <c r="A438" s="35" t="s">
        <v>293</v>
      </c>
      <c r="B438" s="35" t="s">
        <v>610</v>
      </c>
      <c r="C438" s="35">
        <v>97057176</v>
      </c>
      <c r="D438" s="35" t="s">
        <v>611</v>
      </c>
      <c r="E438" s="35" t="s">
        <v>319</v>
      </c>
      <c r="F438" s="35" t="s">
        <v>103</v>
      </c>
      <c r="G438" s="67">
        <v>915</v>
      </c>
      <c r="H438" s="67">
        <v>-5.375</v>
      </c>
      <c r="I438" s="67">
        <v>910</v>
      </c>
      <c r="J438" s="35">
        <v>1</v>
      </c>
      <c r="K438" s="35">
        <v>3</v>
      </c>
      <c r="L438" s="35">
        <v>4</v>
      </c>
      <c r="M438" s="35">
        <v>0.25</v>
      </c>
      <c r="N438" s="35">
        <v>0</v>
      </c>
      <c r="O438" s="35">
        <v>0</v>
      </c>
      <c r="P438" s="35">
        <v>0</v>
      </c>
      <c r="Q438" s="35">
        <v>0</v>
      </c>
      <c r="R438" s="35">
        <v>0</v>
      </c>
      <c r="S438" s="35">
        <v>0</v>
      </c>
      <c r="T438" s="35">
        <v>0</v>
      </c>
      <c r="U438" s="35">
        <v>0</v>
      </c>
      <c r="V438" s="35">
        <v>0</v>
      </c>
      <c r="W438" s="35">
        <v>0</v>
      </c>
      <c r="X438" s="35">
        <v>0</v>
      </c>
      <c r="Y438" s="35">
        <v>0</v>
      </c>
      <c r="Z438" s="35">
        <v>0</v>
      </c>
      <c r="AA438" s="35">
        <v>0</v>
      </c>
      <c r="AB438" s="35">
        <v>0</v>
      </c>
      <c r="AC438" s="35">
        <v>0</v>
      </c>
      <c r="AD438" s="35">
        <v>0</v>
      </c>
      <c r="AE438" s="35">
        <v>0</v>
      </c>
      <c r="AF438" s="35">
        <v>0</v>
      </c>
      <c r="AG438" s="35">
        <v>0</v>
      </c>
      <c r="AH438" s="35">
        <v>0</v>
      </c>
      <c r="AI438" s="35">
        <v>0</v>
      </c>
      <c r="AJ438" s="35">
        <v>0</v>
      </c>
      <c r="AK438" s="35">
        <v>0</v>
      </c>
      <c r="AL438" s="35">
        <v>2</v>
      </c>
      <c r="AM438" s="35">
        <v>6</v>
      </c>
      <c r="AN438" s="35">
        <v>8</v>
      </c>
      <c r="AO438" s="35">
        <v>0.25</v>
      </c>
      <c r="AP438" s="35">
        <v>3</v>
      </c>
      <c r="AQ438" s="35">
        <v>3</v>
      </c>
      <c r="AR438" s="35">
        <v>6</v>
      </c>
      <c r="AS438" s="35">
        <v>0.5</v>
      </c>
      <c r="AT438" s="35">
        <v>6</v>
      </c>
      <c r="AU438" s="35">
        <v>36</v>
      </c>
      <c r="AV438" s="35">
        <v>357</v>
      </c>
      <c r="AW438" s="35">
        <v>5</v>
      </c>
      <c r="AX438" s="35">
        <v>5</v>
      </c>
      <c r="AY438" s="35">
        <v>90</v>
      </c>
      <c r="AZ438" s="35">
        <v>97</v>
      </c>
      <c r="BA438" s="35" t="s">
        <v>1348</v>
      </c>
      <c r="BB438" s="35" t="s">
        <v>613</v>
      </c>
      <c r="BC438" s="67">
        <v>-5.375</v>
      </c>
      <c r="BD438" s="35">
        <v>-0.5</v>
      </c>
      <c r="BE438" s="35">
        <v>0</v>
      </c>
      <c r="BF438" s="35">
        <v>0</v>
      </c>
      <c r="BG438" s="35">
        <v>0</v>
      </c>
      <c r="BH438" s="35">
        <v>0</v>
      </c>
      <c r="BI438" s="35">
        <v>0</v>
      </c>
      <c r="BJ438" s="35">
        <v>0</v>
      </c>
      <c r="BK438" s="35">
        <v>-3.125</v>
      </c>
      <c r="BL438" s="35">
        <v>-1.75</v>
      </c>
      <c r="BM438" s="35">
        <v>3</v>
      </c>
      <c r="BN438" s="35">
        <v>0</v>
      </c>
      <c r="BO438" s="35">
        <v>6</v>
      </c>
      <c r="BP438" s="35">
        <v>10</v>
      </c>
      <c r="BQ438" s="35">
        <v>2</v>
      </c>
    </row>
    <row r="439" spans="1:69" x14ac:dyDescent="0.25">
      <c r="A439" s="35" t="s">
        <v>293</v>
      </c>
      <c r="B439" s="35" t="s">
        <v>1939</v>
      </c>
      <c r="C439" s="35">
        <v>97092945</v>
      </c>
      <c r="D439" s="35" t="s">
        <v>1940</v>
      </c>
      <c r="E439" s="35" t="s">
        <v>304</v>
      </c>
      <c r="F439" s="35" t="s">
        <v>35</v>
      </c>
      <c r="G439" s="67">
        <v>890</v>
      </c>
      <c r="H439" s="67">
        <v>19</v>
      </c>
      <c r="I439" s="67">
        <v>909</v>
      </c>
      <c r="J439" s="35">
        <v>4</v>
      </c>
      <c r="K439" s="35">
        <v>0</v>
      </c>
      <c r="L439" s="35">
        <v>4</v>
      </c>
      <c r="M439" s="35">
        <v>1</v>
      </c>
      <c r="N439" s="35">
        <v>2</v>
      </c>
      <c r="O439" s="35">
        <v>3</v>
      </c>
      <c r="P439" s="35">
        <v>5</v>
      </c>
      <c r="Q439" s="35">
        <v>0.4</v>
      </c>
      <c r="R439" s="35">
        <v>0</v>
      </c>
      <c r="S439" s="35">
        <v>0</v>
      </c>
      <c r="T439" s="35">
        <v>0</v>
      </c>
      <c r="U439" s="35">
        <v>0</v>
      </c>
      <c r="V439" s="35">
        <v>0</v>
      </c>
      <c r="W439" s="35">
        <v>0</v>
      </c>
      <c r="X439" s="35">
        <v>0</v>
      </c>
      <c r="Y439" s="35">
        <v>0</v>
      </c>
      <c r="Z439" s="35">
        <v>0</v>
      </c>
      <c r="AA439" s="35">
        <v>0</v>
      </c>
      <c r="AB439" s="35">
        <v>0</v>
      </c>
      <c r="AC439" s="35">
        <v>0</v>
      </c>
      <c r="AD439" s="35">
        <v>0</v>
      </c>
      <c r="AE439" s="35">
        <v>0</v>
      </c>
      <c r="AF439" s="35">
        <v>0</v>
      </c>
      <c r="AG439" s="35">
        <v>0</v>
      </c>
      <c r="AH439" s="35">
        <v>0</v>
      </c>
      <c r="AI439" s="35">
        <v>0</v>
      </c>
      <c r="AJ439" s="35">
        <v>0</v>
      </c>
      <c r="AK439" s="35">
        <v>0</v>
      </c>
      <c r="AL439" s="35">
        <v>0</v>
      </c>
      <c r="AM439" s="35">
        <v>0</v>
      </c>
      <c r="AN439" s="35">
        <v>0</v>
      </c>
      <c r="AO439" s="35">
        <v>0</v>
      </c>
      <c r="AP439" s="35">
        <v>0</v>
      </c>
      <c r="AQ439" s="35">
        <v>0</v>
      </c>
      <c r="AR439" s="35">
        <v>0</v>
      </c>
      <c r="AS439" s="35">
        <v>0</v>
      </c>
      <c r="AT439" s="35">
        <v>6</v>
      </c>
      <c r="AU439" s="35">
        <v>3</v>
      </c>
      <c r="AV439" s="35">
        <v>61</v>
      </c>
      <c r="AW439" s="35">
        <v>3</v>
      </c>
      <c r="AX439" s="35">
        <v>3</v>
      </c>
      <c r="AY439" s="35">
        <v>99</v>
      </c>
      <c r="AZ439" s="35">
        <v>98</v>
      </c>
      <c r="BA439" s="35" t="s">
        <v>368</v>
      </c>
      <c r="BB439" s="35" t="s">
        <v>1941</v>
      </c>
      <c r="BC439" s="67">
        <v>19</v>
      </c>
      <c r="BD439" s="35">
        <v>9.5</v>
      </c>
      <c r="BE439" s="35">
        <v>9.5</v>
      </c>
      <c r="BF439" s="35">
        <v>0</v>
      </c>
      <c r="BG439" s="35">
        <v>0</v>
      </c>
      <c r="BH439" s="35">
        <v>0</v>
      </c>
      <c r="BI439" s="35">
        <v>0</v>
      </c>
      <c r="BJ439" s="35">
        <v>0</v>
      </c>
      <c r="BK439" s="35">
        <v>0</v>
      </c>
      <c r="BL439" s="35">
        <v>0</v>
      </c>
      <c r="BM439" s="35">
        <v>4</v>
      </c>
      <c r="BN439" s="35">
        <v>1</v>
      </c>
      <c r="BO439" s="35">
        <v>5</v>
      </c>
      <c r="BP439" s="35">
        <v>3</v>
      </c>
      <c r="BQ439" s="35">
        <v>0</v>
      </c>
    </row>
    <row r="440" spans="1:69" x14ac:dyDescent="0.25">
      <c r="A440" s="35" t="s">
        <v>293</v>
      </c>
      <c r="B440" s="35" t="s">
        <v>1234</v>
      </c>
      <c r="C440" s="35">
        <v>55352091</v>
      </c>
      <c r="D440" s="35" t="s">
        <v>1235</v>
      </c>
      <c r="E440" s="35" t="s">
        <v>1236</v>
      </c>
      <c r="F440" s="35" t="s">
        <v>27</v>
      </c>
      <c r="G440" s="67">
        <v>1023</v>
      </c>
      <c r="H440" s="67">
        <v>-10.5</v>
      </c>
      <c r="I440" s="67">
        <v>1013</v>
      </c>
      <c r="J440" s="35">
        <v>0</v>
      </c>
      <c r="K440" s="35">
        <v>0</v>
      </c>
      <c r="L440" s="35">
        <v>0</v>
      </c>
      <c r="M440" s="35">
        <v>0</v>
      </c>
      <c r="N440" s="35">
        <v>8</v>
      </c>
      <c r="O440" s="35">
        <v>1</v>
      </c>
      <c r="P440" s="35">
        <v>9</v>
      </c>
      <c r="Q440" s="35">
        <v>0.88888888888888884</v>
      </c>
      <c r="R440" s="35">
        <v>0</v>
      </c>
      <c r="S440" s="35">
        <v>0</v>
      </c>
      <c r="T440" s="35">
        <v>0</v>
      </c>
      <c r="U440" s="35">
        <v>0</v>
      </c>
      <c r="V440" s="35">
        <v>0</v>
      </c>
      <c r="W440" s="35">
        <v>0</v>
      </c>
      <c r="X440" s="35">
        <v>0</v>
      </c>
      <c r="Y440" s="35">
        <v>0</v>
      </c>
      <c r="Z440" s="35">
        <v>0</v>
      </c>
      <c r="AA440" s="35">
        <v>0</v>
      </c>
      <c r="AB440" s="35">
        <v>0</v>
      </c>
      <c r="AC440" s="35">
        <v>0</v>
      </c>
      <c r="AD440" s="35">
        <v>0</v>
      </c>
      <c r="AE440" s="35">
        <v>0</v>
      </c>
      <c r="AF440" s="35">
        <v>0</v>
      </c>
      <c r="AG440" s="35">
        <v>0</v>
      </c>
      <c r="AH440" s="35">
        <v>0</v>
      </c>
      <c r="AI440" s="35">
        <v>0</v>
      </c>
      <c r="AJ440" s="35">
        <v>0</v>
      </c>
      <c r="AK440" s="35">
        <v>0</v>
      </c>
      <c r="AL440" s="35">
        <v>0</v>
      </c>
      <c r="AM440" s="35">
        <v>0</v>
      </c>
      <c r="AN440" s="35">
        <v>0</v>
      </c>
      <c r="AO440" s="35">
        <v>0</v>
      </c>
      <c r="AP440" s="35">
        <v>0</v>
      </c>
      <c r="AQ440" s="35">
        <v>0</v>
      </c>
      <c r="AR440" s="35">
        <v>0</v>
      </c>
      <c r="AS440" s="35">
        <v>0</v>
      </c>
      <c r="AT440" s="35">
        <v>8</v>
      </c>
      <c r="AU440" s="35">
        <v>4</v>
      </c>
      <c r="AV440" s="35">
        <v>378</v>
      </c>
      <c r="AW440" s="35">
        <v>1</v>
      </c>
      <c r="AX440" s="35">
        <v>1</v>
      </c>
      <c r="AY440" s="35">
        <v>70</v>
      </c>
      <c r="AZ440" s="35">
        <v>69</v>
      </c>
      <c r="BA440" s="35" t="s">
        <v>1237</v>
      </c>
      <c r="BB440" s="35" t="s">
        <v>1238</v>
      </c>
      <c r="BC440" s="67">
        <v>-10.5</v>
      </c>
      <c r="BD440" s="35">
        <v>0</v>
      </c>
      <c r="BE440" s="35">
        <v>-10.5</v>
      </c>
      <c r="BF440" s="35">
        <v>0</v>
      </c>
      <c r="BG440" s="35">
        <v>0</v>
      </c>
      <c r="BH440" s="35">
        <v>0</v>
      </c>
      <c r="BI440" s="35">
        <v>0</v>
      </c>
      <c r="BJ440" s="35">
        <v>0</v>
      </c>
      <c r="BK440" s="35">
        <v>0</v>
      </c>
      <c r="BL440" s="35">
        <v>0</v>
      </c>
      <c r="BM440" s="35">
        <v>8</v>
      </c>
      <c r="BN440" s="35">
        <v>0</v>
      </c>
      <c r="BO440" s="35">
        <v>8</v>
      </c>
      <c r="BP440" s="35">
        <v>0</v>
      </c>
      <c r="BQ440" s="35">
        <v>1</v>
      </c>
    </row>
    <row r="441" spans="1:69" x14ac:dyDescent="0.25">
      <c r="A441" s="35" t="s">
        <v>293</v>
      </c>
      <c r="B441" s="35" t="s">
        <v>1241</v>
      </c>
      <c r="C441" s="35">
        <v>97064421</v>
      </c>
      <c r="D441" s="35" t="s">
        <v>1242</v>
      </c>
      <c r="E441" s="35" t="s">
        <v>1243</v>
      </c>
      <c r="F441" s="35" t="s">
        <v>155</v>
      </c>
      <c r="G441" s="67">
        <v>500</v>
      </c>
      <c r="H441" s="67">
        <v>0</v>
      </c>
      <c r="I441" s="67">
        <v>500</v>
      </c>
      <c r="J441" s="35">
        <v>0</v>
      </c>
      <c r="K441" s="35">
        <v>0</v>
      </c>
      <c r="L441" s="35">
        <v>0</v>
      </c>
      <c r="M441" s="35">
        <v>0</v>
      </c>
      <c r="N441" s="35">
        <v>0</v>
      </c>
      <c r="O441" s="35">
        <v>0</v>
      </c>
      <c r="P441" s="35">
        <v>0</v>
      </c>
      <c r="Q441" s="35">
        <v>0</v>
      </c>
      <c r="R441" s="35">
        <v>0</v>
      </c>
      <c r="S441" s="35">
        <v>0</v>
      </c>
      <c r="T441" s="35">
        <v>0</v>
      </c>
      <c r="U441" s="35">
        <v>0</v>
      </c>
      <c r="V441" s="35">
        <v>0</v>
      </c>
      <c r="W441" s="35">
        <v>0</v>
      </c>
      <c r="X441" s="35">
        <v>0</v>
      </c>
      <c r="Y441" s="35">
        <v>0</v>
      </c>
      <c r="Z441" s="35">
        <v>0</v>
      </c>
      <c r="AA441" s="35">
        <v>0</v>
      </c>
      <c r="AB441" s="35">
        <v>0</v>
      </c>
      <c r="AC441" s="35">
        <v>0</v>
      </c>
      <c r="AD441" s="35">
        <v>0</v>
      </c>
      <c r="AE441" s="35">
        <v>0</v>
      </c>
      <c r="AF441" s="35">
        <v>0</v>
      </c>
      <c r="AG441" s="35">
        <v>0</v>
      </c>
      <c r="AH441" s="35">
        <v>0</v>
      </c>
      <c r="AI441" s="35">
        <v>0</v>
      </c>
      <c r="AJ441" s="35">
        <v>0</v>
      </c>
      <c r="AK441" s="35">
        <v>0</v>
      </c>
      <c r="AL441" s="35">
        <v>0</v>
      </c>
      <c r="AM441" s="35">
        <v>0</v>
      </c>
      <c r="AN441" s="35">
        <v>0</v>
      </c>
      <c r="AO441" s="35">
        <v>0</v>
      </c>
      <c r="AP441" s="35">
        <v>0</v>
      </c>
      <c r="AQ441" s="35">
        <v>0</v>
      </c>
      <c r="AR441" s="35">
        <v>0</v>
      </c>
      <c r="AS441" s="35">
        <v>0</v>
      </c>
      <c r="AT441" s="35">
        <v>0</v>
      </c>
      <c r="AU441" s="35">
        <v>16</v>
      </c>
      <c r="AV441" s="35">
        <v>156</v>
      </c>
      <c r="AW441" s="35">
        <v>21</v>
      </c>
      <c r="AX441" s="35">
        <v>25</v>
      </c>
      <c r="AY441" s="35">
        <v>232</v>
      </c>
      <c r="AZ441" s="35">
        <v>252</v>
      </c>
      <c r="BA441" s="35" t="s">
        <v>1039</v>
      </c>
      <c r="BB441" s="35" t="s">
        <v>1244</v>
      </c>
      <c r="BC441" s="67">
        <v>0</v>
      </c>
      <c r="BD441" s="35">
        <v>0</v>
      </c>
      <c r="BE441" s="35">
        <v>0</v>
      </c>
      <c r="BF441" s="35">
        <v>0</v>
      </c>
      <c r="BG441" s="35">
        <v>0</v>
      </c>
      <c r="BH441" s="35">
        <v>0</v>
      </c>
      <c r="BI441" s="35">
        <v>0</v>
      </c>
      <c r="BJ441" s="35">
        <v>0</v>
      </c>
      <c r="BK441" s="35">
        <v>0</v>
      </c>
      <c r="BL441" s="35">
        <v>0</v>
      </c>
      <c r="BM441" s="35">
        <v>0</v>
      </c>
      <c r="BN441" s="35">
        <v>0</v>
      </c>
      <c r="BO441" s="35">
        <v>0</v>
      </c>
      <c r="BP441" s="35">
        <v>0</v>
      </c>
      <c r="BQ441" s="35">
        <v>0</v>
      </c>
    </row>
    <row r="442" spans="1:69" x14ac:dyDescent="0.25">
      <c r="A442" s="35" t="s">
        <v>293</v>
      </c>
      <c r="B442" s="35" t="s">
        <v>1942</v>
      </c>
      <c r="C442" s="35">
        <v>87451896</v>
      </c>
      <c r="D442" s="35" t="s">
        <v>1245</v>
      </c>
      <c r="E442" s="35" t="s">
        <v>929</v>
      </c>
      <c r="F442" s="35" t="s">
        <v>155</v>
      </c>
      <c r="G442" s="67">
        <v>500</v>
      </c>
      <c r="H442" s="67">
        <v>0</v>
      </c>
      <c r="I442" s="67">
        <v>500</v>
      </c>
      <c r="J442" s="35">
        <v>0</v>
      </c>
      <c r="K442" s="35">
        <v>0</v>
      </c>
      <c r="L442" s="35">
        <v>0</v>
      </c>
      <c r="M442" s="35">
        <v>0</v>
      </c>
      <c r="N442" s="35">
        <v>0</v>
      </c>
      <c r="O442" s="35">
        <v>0</v>
      </c>
      <c r="P442" s="35">
        <v>0</v>
      </c>
      <c r="Q442" s="35">
        <v>0</v>
      </c>
      <c r="R442" s="35">
        <v>0</v>
      </c>
      <c r="S442" s="35">
        <v>0</v>
      </c>
      <c r="T442" s="35">
        <v>0</v>
      </c>
      <c r="U442" s="35">
        <v>0</v>
      </c>
      <c r="V442" s="35">
        <v>0</v>
      </c>
      <c r="W442" s="35">
        <v>0</v>
      </c>
      <c r="X442" s="35">
        <v>0</v>
      </c>
      <c r="Y442" s="35">
        <v>0</v>
      </c>
      <c r="Z442" s="35">
        <v>0</v>
      </c>
      <c r="AA442" s="35">
        <v>0</v>
      </c>
      <c r="AB442" s="35">
        <v>0</v>
      </c>
      <c r="AC442" s="35">
        <v>0</v>
      </c>
      <c r="AD442" s="35">
        <v>0</v>
      </c>
      <c r="AE442" s="35">
        <v>0</v>
      </c>
      <c r="AF442" s="35">
        <v>0</v>
      </c>
      <c r="AG442" s="35">
        <v>0</v>
      </c>
      <c r="AH442" s="35">
        <v>0</v>
      </c>
      <c r="AI442" s="35">
        <v>0</v>
      </c>
      <c r="AJ442" s="35">
        <v>0</v>
      </c>
      <c r="AK442" s="35">
        <v>0</v>
      </c>
      <c r="AL442" s="35">
        <v>0</v>
      </c>
      <c r="AM442" s="35">
        <v>0</v>
      </c>
      <c r="AN442" s="35">
        <v>0</v>
      </c>
      <c r="AO442" s="35">
        <v>0</v>
      </c>
      <c r="AP442" s="35">
        <v>0</v>
      </c>
      <c r="AQ442" s="35">
        <v>0</v>
      </c>
      <c r="AR442" s="35">
        <v>0</v>
      </c>
      <c r="AS442" s="35">
        <v>0</v>
      </c>
      <c r="AT442" s="35">
        <v>0</v>
      </c>
      <c r="AU442" s="35">
        <v>16</v>
      </c>
      <c r="AV442" s="35">
        <v>156</v>
      </c>
      <c r="AW442" s="35">
        <v>21</v>
      </c>
      <c r="AX442" s="35">
        <v>25</v>
      </c>
      <c r="AY442" s="35">
        <v>232</v>
      </c>
      <c r="AZ442" s="35">
        <v>252</v>
      </c>
      <c r="BA442" s="35" t="s">
        <v>1039</v>
      </c>
      <c r="BB442" s="35" t="s">
        <v>1943</v>
      </c>
      <c r="BC442" s="67">
        <v>0</v>
      </c>
      <c r="BD442" s="35">
        <v>0</v>
      </c>
      <c r="BE442" s="35">
        <v>0</v>
      </c>
      <c r="BF442" s="35">
        <v>0</v>
      </c>
      <c r="BG442" s="35">
        <v>0</v>
      </c>
      <c r="BH442" s="35">
        <v>0</v>
      </c>
      <c r="BI442" s="35">
        <v>0</v>
      </c>
      <c r="BJ442" s="35">
        <v>0</v>
      </c>
      <c r="BK442" s="35">
        <v>0</v>
      </c>
      <c r="BL442" s="35">
        <v>0</v>
      </c>
      <c r="BM442" s="35">
        <v>0</v>
      </c>
      <c r="BN442" s="35">
        <v>0</v>
      </c>
      <c r="BO442" s="35">
        <v>0</v>
      </c>
      <c r="BP442" s="35">
        <v>0</v>
      </c>
      <c r="BQ442" s="35">
        <v>0</v>
      </c>
    </row>
    <row r="443" spans="1:69" x14ac:dyDescent="0.25">
      <c r="A443" s="35" t="s">
        <v>293</v>
      </c>
      <c r="B443" s="35" t="s">
        <v>1944</v>
      </c>
      <c r="C443" s="35">
        <v>97084606</v>
      </c>
      <c r="D443" s="35" t="s">
        <v>1245</v>
      </c>
      <c r="E443" s="35" t="s">
        <v>567</v>
      </c>
      <c r="F443" s="35" t="s">
        <v>155</v>
      </c>
      <c r="G443" s="67">
        <v>656</v>
      </c>
      <c r="H443" s="67">
        <v>15</v>
      </c>
      <c r="I443" s="67">
        <v>671</v>
      </c>
      <c r="J443" s="35">
        <v>0</v>
      </c>
      <c r="K443" s="35">
        <v>0</v>
      </c>
      <c r="L443" s="35">
        <v>0</v>
      </c>
      <c r="M443" s="35">
        <v>0</v>
      </c>
      <c r="N443" s="35">
        <v>0</v>
      </c>
      <c r="O443" s="35">
        <v>0</v>
      </c>
      <c r="P443" s="35">
        <v>0</v>
      </c>
      <c r="Q443" s="35">
        <v>0</v>
      </c>
      <c r="R443" s="35">
        <v>5</v>
      </c>
      <c r="S443" s="35">
        <v>1</v>
      </c>
      <c r="T443" s="35">
        <v>6</v>
      </c>
      <c r="U443" s="35">
        <v>0.83333333333333337</v>
      </c>
      <c r="V443" s="35">
        <v>0</v>
      </c>
      <c r="W443" s="35">
        <v>0</v>
      </c>
      <c r="X443" s="35">
        <v>0</v>
      </c>
      <c r="Y443" s="35">
        <v>0</v>
      </c>
      <c r="Z443" s="35">
        <v>0</v>
      </c>
      <c r="AA443" s="35">
        <v>0</v>
      </c>
      <c r="AB443" s="35">
        <v>0</v>
      </c>
      <c r="AC443" s="35">
        <v>0</v>
      </c>
      <c r="AD443" s="35">
        <v>0</v>
      </c>
      <c r="AE443" s="35">
        <v>0</v>
      </c>
      <c r="AF443" s="35">
        <v>0</v>
      </c>
      <c r="AG443" s="35">
        <v>0</v>
      </c>
      <c r="AH443" s="35">
        <v>0</v>
      </c>
      <c r="AI443" s="35">
        <v>0</v>
      </c>
      <c r="AJ443" s="35">
        <v>0</v>
      </c>
      <c r="AK443" s="35">
        <v>0</v>
      </c>
      <c r="AL443" s="35">
        <v>0</v>
      </c>
      <c r="AM443" s="35">
        <v>0</v>
      </c>
      <c r="AN443" s="35">
        <v>0</v>
      </c>
      <c r="AO443" s="35">
        <v>0</v>
      </c>
      <c r="AP443" s="35">
        <v>0</v>
      </c>
      <c r="AQ443" s="35">
        <v>0</v>
      </c>
      <c r="AR443" s="35">
        <v>0</v>
      </c>
      <c r="AS443" s="35">
        <v>0</v>
      </c>
      <c r="AT443" s="35">
        <v>5</v>
      </c>
      <c r="AU443" s="35">
        <v>6</v>
      </c>
      <c r="AV443" s="35">
        <v>76</v>
      </c>
      <c r="AW443" s="35">
        <v>15</v>
      </c>
      <c r="AX443" s="35">
        <v>14</v>
      </c>
      <c r="AY443" s="35">
        <v>169</v>
      </c>
      <c r="AZ443" s="35">
        <v>167</v>
      </c>
      <c r="BA443" s="35" t="s">
        <v>497</v>
      </c>
      <c r="BB443" s="35" t="s">
        <v>1945</v>
      </c>
      <c r="BC443" s="67">
        <v>15</v>
      </c>
      <c r="BD443" s="35">
        <v>0</v>
      </c>
      <c r="BE443" s="35">
        <v>0</v>
      </c>
      <c r="BF443" s="35">
        <v>15</v>
      </c>
      <c r="BG443" s="35">
        <v>0</v>
      </c>
      <c r="BH443" s="35">
        <v>0</v>
      </c>
      <c r="BI443" s="35">
        <v>0</v>
      </c>
      <c r="BJ443" s="35">
        <v>0</v>
      </c>
      <c r="BK443" s="35">
        <v>0</v>
      </c>
      <c r="BL443" s="35">
        <v>0</v>
      </c>
      <c r="BM443" s="35">
        <v>5</v>
      </c>
      <c r="BN443" s="35">
        <v>0</v>
      </c>
      <c r="BO443" s="35">
        <v>5</v>
      </c>
      <c r="BP443" s="35">
        <v>1</v>
      </c>
      <c r="BQ443" s="35">
        <v>0</v>
      </c>
    </row>
    <row r="444" spans="1:69" x14ac:dyDescent="0.25">
      <c r="A444" s="35" t="s">
        <v>293</v>
      </c>
      <c r="B444" s="35" t="s">
        <v>1946</v>
      </c>
      <c r="C444" s="35">
        <v>97092946</v>
      </c>
      <c r="D444" s="35" t="s">
        <v>1947</v>
      </c>
      <c r="E444" s="35" t="s">
        <v>1948</v>
      </c>
      <c r="F444" s="35" t="s">
        <v>35</v>
      </c>
      <c r="G444" s="67">
        <v>500</v>
      </c>
      <c r="H444" s="67">
        <v>0</v>
      </c>
      <c r="I444" s="67">
        <v>500</v>
      </c>
      <c r="J444" s="35">
        <v>0</v>
      </c>
      <c r="K444" s="35">
        <v>0</v>
      </c>
      <c r="L444" s="35">
        <v>0</v>
      </c>
      <c r="M444" s="35">
        <v>0</v>
      </c>
      <c r="N444" s="35">
        <v>0</v>
      </c>
      <c r="O444" s="35">
        <v>0</v>
      </c>
      <c r="P444" s="35">
        <v>0</v>
      </c>
      <c r="Q444" s="35">
        <v>0</v>
      </c>
      <c r="R444" s="35">
        <v>0</v>
      </c>
      <c r="S444" s="35">
        <v>0</v>
      </c>
      <c r="T444" s="35">
        <v>0</v>
      </c>
      <c r="U444" s="35">
        <v>0</v>
      </c>
      <c r="V444" s="35">
        <v>0</v>
      </c>
      <c r="W444" s="35">
        <v>0</v>
      </c>
      <c r="X444" s="35">
        <v>0</v>
      </c>
      <c r="Y444" s="35">
        <v>0</v>
      </c>
      <c r="Z444" s="35">
        <v>0</v>
      </c>
      <c r="AA444" s="35">
        <v>0</v>
      </c>
      <c r="AB444" s="35">
        <v>0</v>
      </c>
      <c r="AC444" s="35">
        <v>0</v>
      </c>
      <c r="AD444" s="35">
        <v>0</v>
      </c>
      <c r="AE444" s="35">
        <v>0</v>
      </c>
      <c r="AF444" s="35">
        <v>0</v>
      </c>
      <c r="AG444" s="35">
        <v>0</v>
      </c>
      <c r="AH444" s="35">
        <v>0</v>
      </c>
      <c r="AI444" s="35">
        <v>0</v>
      </c>
      <c r="AJ444" s="35">
        <v>0</v>
      </c>
      <c r="AK444" s="35">
        <v>0</v>
      </c>
      <c r="AL444" s="35">
        <v>0</v>
      </c>
      <c r="AM444" s="35">
        <v>0</v>
      </c>
      <c r="AN444" s="35">
        <v>0</v>
      </c>
      <c r="AO444" s="35">
        <v>0</v>
      </c>
      <c r="AP444" s="35">
        <v>0</v>
      </c>
      <c r="AQ444" s="35">
        <v>0</v>
      </c>
      <c r="AR444" s="35">
        <v>0</v>
      </c>
      <c r="AS444" s="35">
        <v>0</v>
      </c>
      <c r="AT444" s="35">
        <v>0</v>
      </c>
      <c r="AU444" s="35">
        <v>7</v>
      </c>
      <c r="AV444" s="35">
        <v>156</v>
      </c>
      <c r="AW444" s="35">
        <v>11</v>
      </c>
      <c r="AX444" s="35">
        <v>11</v>
      </c>
      <c r="AY444" s="35">
        <v>232</v>
      </c>
      <c r="AZ444" s="35">
        <v>252</v>
      </c>
      <c r="BA444" s="35" t="s">
        <v>1299</v>
      </c>
      <c r="BB444" s="35" t="s">
        <v>1949</v>
      </c>
      <c r="BC444" s="67">
        <v>0</v>
      </c>
      <c r="BD444" s="35">
        <v>0</v>
      </c>
      <c r="BE444" s="35">
        <v>0</v>
      </c>
      <c r="BF444" s="35">
        <v>0</v>
      </c>
      <c r="BG444" s="35">
        <v>0</v>
      </c>
      <c r="BH444" s="35">
        <v>0</v>
      </c>
      <c r="BI444" s="35">
        <v>0</v>
      </c>
      <c r="BJ444" s="35">
        <v>0</v>
      </c>
      <c r="BK444" s="35">
        <v>0</v>
      </c>
      <c r="BL444" s="35">
        <v>0</v>
      </c>
      <c r="BM444" s="35">
        <v>0</v>
      </c>
      <c r="BN444" s="35">
        <v>0</v>
      </c>
      <c r="BO444" s="35">
        <v>0</v>
      </c>
      <c r="BP444" s="35">
        <v>0</v>
      </c>
      <c r="BQ444" s="35">
        <v>0</v>
      </c>
    </row>
    <row r="445" spans="1:69" x14ac:dyDescent="0.25">
      <c r="A445" s="35" t="s">
        <v>293</v>
      </c>
      <c r="B445" s="35" t="s">
        <v>502</v>
      </c>
      <c r="C445" s="35">
        <v>55340868</v>
      </c>
      <c r="D445" s="35" t="s">
        <v>503</v>
      </c>
      <c r="E445" s="35" t="s">
        <v>963</v>
      </c>
      <c r="F445" s="35" t="s">
        <v>155</v>
      </c>
      <c r="G445" s="67">
        <v>1255</v>
      </c>
      <c r="H445" s="67">
        <v>6.5</v>
      </c>
      <c r="I445" s="67">
        <v>1262</v>
      </c>
      <c r="J445" s="35">
        <v>0</v>
      </c>
      <c r="K445" s="35">
        <v>0</v>
      </c>
      <c r="L445" s="35">
        <v>0</v>
      </c>
      <c r="M445" s="35">
        <v>0</v>
      </c>
      <c r="N445" s="35">
        <v>8</v>
      </c>
      <c r="O445" s="35">
        <v>1</v>
      </c>
      <c r="P445" s="35">
        <v>9</v>
      </c>
      <c r="Q445" s="35">
        <v>0.88888888888888884</v>
      </c>
      <c r="R445" s="35">
        <v>0</v>
      </c>
      <c r="S445" s="35">
        <v>0</v>
      </c>
      <c r="T445" s="35">
        <v>0</v>
      </c>
      <c r="U445" s="35">
        <v>0</v>
      </c>
      <c r="V445" s="35">
        <v>0</v>
      </c>
      <c r="W445" s="35">
        <v>0</v>
      </c>
      <c r="X445" s="35">
        <v>0</v>
      </c>
      <c r="Y445" s="35">
        <v>0</v>
      </c>
      <c r="Z445" s="35">
        <v>0</v>
      </c>
      <c r="AA445" s="35">
        <v>0</v>
      </c>
      <c r="AB445" s="35">
        <v>0</v>
      </c>
      <c r="AC445" s="35">
        <v>0</v>
      </c>
      <c r="AD445" s="35">
        <v>0</v>
      </c>
      <c r="AE445" s="35">
        <v>0</v>
      </c>
      <c r="AF445" s="35">
        <v>0</v>
      </c>
      <c r="AG445" s="35">
        <v>0</v>
      </c>
      <c r="AH445" s="35">
        <v>0</v>
      </c>
      <c r="AI445" s="35">
        <v>0</v>
      </c>
      <c r="AJ445" s="35">
        <v>0</v>
      </c>
      <c r="AK445" s="35">
        <v>0</v>
      </c>
      <c r="AL445" s="35">
        <v>0</v>
      </c>
      <c r="AM445" s="35">
        <v>0</v>
      </c>
      <c r="AN445" s="35">
        <v>0</v>
      </c>
      <c r="AO445" s="35">
        <v>0</v>
      </c>
      <c r="AP445" s="35">
        <v>0</v>
      </c>
      <c r="AQ445" s="35">
        <v>0</v>
      </c>
      <c r="AR445" s="35">
        <v>0</v>
      </c>
      <c r="AS445" s="35">
        <v>0</v>
      </c>
      <c r="AT445" s="35">
        <v>8</v>
      </c>
      <c r="AU445" s="35">
        <v>12</v>
      </c>
      <c r="AV445" s="35">
        <v>113</v>
      </c>
      <c r="AW445" s="35">
        <v>1</v>
      </c>
      <c r="AX445" s="35">
        <v>1</v>
      </c>
      <c r="AY445" s="35">
        <v>34</v>
      </c>
      <c r="AZ445" s="35">
        <v>34</v>
      </c>
      <c r="BA445" s="35" t="s">
        <v>648</v>
      </c>
      <c r="BB445" s="35" t="s">
        <v>505</v>
      </c>
      <c r="BC445" s="67">
        <v>6.5</v>
      </c>
      <c r="BD445" s="35">
        <v>0</v>
      </c>
      <c r="BE445" s="35">
        <v>6.5</v>
      </c>
      <c r="BF445" s="35">
        <v>0</v>
      </c>
      <c r="BG445" s="35">
        <v>0</v>
      </c>
      <c r="BH445" s="35">
        <v>0</v>
      </c>
      <c r="BI445" s="35">
        <v>0</v>
      </c>
      <c r="BJ445" s="35">
        <v>0</v>
      </c>
      <c r="BK445" s="35">
        <v>0</v>
      </c>
      <c r="BL445" s="35">
        <v>0</v>
      </c>
      <c r="BM445" s="35">
        <v>5</v>
      </c>
      <c r="BN445" s="35">
        <v>1</v>
      </c>
      <c r="BO445" s="35">
        <v>7</v>
      </c>
      <c r="BP445" s="35">
        <v>0</v>
      </c>
      <c r="BQ445" s="35">
        <v>1</v>
      </c>
    </row>
    <row r="446" spans="1:69" x14ac:dyDescent="0.25">
      <c r="A446" s="35" t="s">
        <v>293</v>
      </c>
      <c r="B446" s="35" t="s">
        <v>220</v>
      </c>
      <c r="C446" s="35">
        <v>87409325</v>
      </c>
      <c r="D446" s="35" t="s">
        <v>219</v>
      </c>
      <c r="E446" s="35" t="s">
        <v>542</v>
      </c>
      <c r="F446" s="35" t="s">
        <v>188</v>
      </c>
      <c r="G446" s="67">
        <v>873</v>
      </c>
      <c r="H446" s="67">
        <v>14.75</v>
      </c>
      <c r="I446" s="67">
        <v>888</v>
      </c>
      <c r="J446" s="35">
        <v>4</v>
      </c>
      <c r="K446" s="35">
        <v>4</v>
      </c>
      <c r="L446" s="35">
        <v>8</v>
      </c>
      <c r="M446" s="35">
        <v>0.5</v>
      </c>
      <c r="N446" s="35">
        <v>9</v>
      </c>
      <c r="O446" s="35">
        <v>0</v>
      </c>
      <c r="P446" s="35">
        <v>9</v>
      </c>
      <c r="Q446" s="35">
        <v>1</v>
      </c>
      <c r="R446" s="35">
        <v>0</v>
      </c>
      <c r="S446" s="35">
        <v>0</v>
      </c>
      <c r="T446" s="35">
        <v>0</v>
      </c>
      <c r="U446" s="35">
        <v>0</v>
      </c>
      <c r="V446" s="35">
        <v>3</v>
      </c>
      <c r="W446" s="35">
        <v>1</v>
      </c>
      <c r="X446" s="35">
        <v>4</v>
      </c>
      <c r="Y446" s="35">
        <v>0.75</v>
      </c>
      <c r="Z446" s="35">
        <v>0</v>
      </c>
      <c r="AA446" s="35">
        <v>0</v>
      </c>
      <c r="AB446" s="35">
        <v>0</v>
      </c>
      <c r="AC446" s="35">
        <v>0</v>
      </c>
      <c r="AD446" s="35">
        <v>0</v>
      </c>
      <c r="AE446" s="35">
        <v>0</v>
      </c>
      <c r="AF446" s="35">
        <v>0</v>
      </c>
      <c r="AG446" s="35">
        <v>0</v>
      </c>
      <c r="AH446" s="35">
        <v>0</v>
      </c>
      <c r="AI446" s="35">
        <v>0</v>
      </c>
      <c r="AJ446" s="35">
        <v>0</v>
      </c>
      <c r="AK446" s="35">
        <v>0</v>
      </c>
      <c r="AL446" s="35">
        <v>0</v>
      </c>
      <c r="AM446" s="35">
        <v>0</v>
      </c>
      <c r="AN446" s="35">
        <v>0</v>
      </c>
      <c r="AO446" s="35">
        <v>0</v>
      </c>
      <c r="AP446" s="35">
        <v>3</v>
      </c>
      <c r="AQ446" s="35">
        <v>3</v>
      </c>
      <c r="AR446" s="35">
        <v>6</v>
      </c>
      <c r="AS446" s="35">
        <v>0.5</v>
      </c>
      <c r="AT446" s="35">
        <v>19</v>
      </c>
      <c r="AU446" s="35">
        <v>21</v>
      </c>
      <c r="AV446" s="35">
        <v>77</v>
      </c>
      <c r="AW446" s="35">
        <v>21</v>
      </c>
      <c r="AX446" s="35">
        <v>21</v>
      </c>
      <c r="AY446" s="35">
        <v>103</v>
      </c>
      <c r="AZ446" s="35">
        <v>103</v>
      </c>
      <c r="BA446" s="35" t="s">
        <v>703</v>
      </c>
      <c r="BB446" s="35" t="s">
        <v>544</v>
      </c>
      <c r="BC446" s="67">
        <v>14.75</v>
      </c>
      <c r="BD446" s="35">
        <v>-9.5</v>
      </c>
      <c r="BE446" s="35">
        <v>36</v>
      </c>
      <c r="BF446" s="35">
        <v>0</v>
      </c>
      <c r="BG446" s="35">
        <v>-3.75</v>
      </c>
      <c r="BH446" s="35">
        <v>0</v>
      </c>
      <c r="BI446" s="35">
        <v>0</v>
      </c>
      <c r="BJ446" s="35">
        <v>0</v>
      </c>
      <c r="BK446" s="35">
        <v>0</v>
      </c>
      <c r="BL446" s="35">
        <v>-8</v>
      </c>
      <c r="BM446" s="35">
        <v>8</v>
      </c>
      <c r="BN446" s="35">
        <v>1</v>
      </c>
      <c r="BO446" s="35">
        <v>18</v>
      </c>
      <c r="BP446" s="35">
        <v>3</v>
      </c>
      <c r="BQ446" s="35">
        <v>5</v>
      </c>
    </row>
    <row r="447" spans="1:69" x14ac:dyDescent="0.25">
      <c r="A447" s="35" t="s">
        <v>293</v>
      </c>
      <c r="B447" s="35" t="s">
        <v>34</v>
      </c>
      <c r="C447" s="35">
        <v>55354871</v>
      </c>
      <c r="D447" s="35" t="s">
        <v>33</v>
      </c>
      <c r="E447" s="35" t="s">
        <v>363</v>
      </c>
      <c r="F447" s="35" t="s">
        <v>27</v>
      </c>
      <c r="G447" s="67">
        <v>902</v>
      </c>
      <c r="H447" s="67">
        <v>-1.5</v>
      </c>
      <c r="I447" s="67">
        <v>901</v>
      </c>
      <c r="J447" s="35">
        <v>0</v>
      </c>
      <c r="K447" s="35">
        <v>0</v>
      </c>
      <c r="L447" s="35">
        <v>0</v>
      </c>
      <c r="M447" s="35">
        <v>0</v>
      </c>
      <c r="N447" s="35">
        <v>11</v>
      </c>
      <c r="O447" s="35">
        <v>1</v>
      </c>
      <c r="P447" s="35">
        <v>12</v>
      </c>
      <c r="Q447" s="35">
        <v>0.91666666666666663</v>
      </c>
      <c r="R447" s="35">
        <v>0</v>
      </c>
      <c r="S447" s="35">
        <v>0</v>
      </c>
      <c r="T447" s="35">
        <v>0</v>
      </c>
      <c r="U447" s="35">
        <v>0</v>
      </c>
      <c r="V447" s="35">
        <v>0</v>
      </c>
      <c r="W447" s="35">
        <v>0</v>
      </c>
      <c r="X447" s="35">
        <v>0</v>
      </c>
      <c r="Y447" s="35">
        <v>0</v>
      </c>
      <c r="Z447" s="35">
        <v>0</v>
      </c>
      <c r="AA447" s="35">
        <v>0</v>
      </c>
      <c r="AB447" s="35">
        <v>0</v>
      </c>
      <c r="AC447" s="35">
        <v>0</v>
      </c>
      <c r="AD447" s="35">
        <v>0</v>
      </c>
      <c r="AE447" s="35">
        <v>0</v>
      </c>
      <c r="AF447" s="35">
        <v>0</v>
      </c>
      <c r="AG447" s="35">
        <v>0</v>
      </c>
      <c r="AH447" s="35">
        <v>0</v>
      </c>
      <c r="AI447" s="35">
        <v>0</v>
      </c>
      <c r="AJ447" s="35">
        <v>0</v>
      </c>
      <c r="AK447" s="35">
        <v>0</v>
      </c>
      <c r="AL447" s="35">
        <v>0</v>
      </c>
      <c r="AM447" s="35">
        <v>0</v>
      </c>
      <c r="AN447" s="35">
        <v>0</v>
      </c>
      <c r="AO447" s="35">
        <v>0</v>
      </c>
      <c r="AP447" s="35">
        <v>0</v>
      </c>
      <c r="AQ447" s="35">
        <v>0</v>
      </c>
      <c r="AR447" s="35">
        <v>0</v>
      </c>
      <c r="AS447" s="35">
        <v>0</v>
      </c>
      <c r="AT447" s="35">
        <v>11</v>
      </c>
      <c r="AU447" s="35">
        <v>2</v>
      </c>
      <c r="AV447" s="35">
        <v>330</v>
      </c>
      <c r="AW447" s="35">
        <v>2</v>
      </c>
      <c r="AX447" s="35">
        <v>2</v>
      </c>
      <c r="AY447" s="35">
        <v>93</v>
      </c>
      <c r="AZ447" s="35">
        <v>99</v>
      </c>
      <c r="BA447" s="35" t="s">
        <v>1028</v>
      </c>
      <c r="BB447" s="35" t="s">
        <v>364</v>
      </c>
      <c r="BC447" s="67">
        <v>-1.5</v>
      </c>
      <c r="BD447" s="35">
        <v>0</v>
      </c>
      <c r="BE447" s="35">
        <v>-1.5</v>
      </c>
      <c r="BF447" s="35">
        <v>0</v>
      </c>
      <c r="BG447" s="35">
        <v>0</v>
      </c>
      <c r="BH447" s="35">
        <v>0</v>
      </c>
      <c r="BI447" s="35">
        <v>0</v>
      </c>
      <c r="BJ447" s="35">
        <v>0</v>
      </c>
      <c r="BK447" s="35">
        <v>0</v>
      </c>
      <c r="BL447" s="35">
        <v>0</v>
      </c>
      <c r="BM447" s="35">
        <v>8</v>
      </c>
      <c r="BN447" s="35">
        <v>0</v>
      </c>
      <c r="BO447" s="35">
        <v>11</v>
      </c>
      <c r="BP447" s="35">
        <v>0</v>
      </c>
      <c r="BQ447" s="35">
        <v>1</v>
      </c>
    </row>
    <row r="448" spans="1:69" x14ac:dyDescent="0.25">
      <c r="A448" s="35" t="s">
        <v>293</v>
      </c>
      <c r="B448" s="35" t="s">
        <v>1950</v>
      </c>
      <c r="C448" s="35">
        <v>97094848</v>
      </c>
      <c r="D448" s="35" t="s">
        <v>1951</v>
      </c>
      <c r="E448" s="35" t="s">
        <v>1952</v>
      </c>
      <c r="F448" s="35" t="s">
        <v>103</v>
      </c>
      <c r="G448" s="67">
        <v>500</v>
      </c>
      <c r="H448" s="67">
        <v>-6.5</v>
      </c>
      <c r="I448" s="67">
        <v>494</v>
      </c>
      <c r="J448" s="35">
        <v>0</v>
      </c>
      <c r="K448" s="35">
        <v>0</v>
      </c>
      <c r="L448" s="35">
        <v>0</v>
      </c>
      <c r="M448" s="35">
        <v>0</v>
      </c>
      <c r="N448" s="35">
        <v>0</v>
      </c>
      <c r="O448" s="35">
        <v>0</v>
      </c>
      <c r="P448" s="35">
        <v>0</v>
      </c>
      <c r="Q448" s="35">
        <v>0</v>
      </c>
      <c r="R448" s="35">
        <v>1</v>
      </c>
      <c r="S448" s="35">
        <v>3</v>
      </c>
      <c r="T448" s="35">
        <v>4</v>
      </c>
      <c r="U448" s="35">
        <v>0.25</v>
      </c>
      <c r="V448" s="35">
        <v>0</v>
      </c>
      <c r="W448" s="35">
        <v>0</v>
      </c>
      <c r="X448" s="35">
        <v>0</v>
      </c>
      <c r="Y448" s="35">
        <v>0</v>
      </c>
      <c r="Z448" s="35">
        <v>0</v>
      </c>
      <c r="AA448" s="35">
        <v>0</v>
      </c>
      <c r="AB448" s="35">
        <v>0</v>
      </c>
      <c r="AC448" s="35">
        <v>0</v>
      </c>
      <c r="AD448" s="35">
        <v>0</v>
      </c>
      <c r="AE448" s="35">
        <v>0</v>
      </c>
      <c r="AF448" s="35">
        <v>0</v>
      </c>
      <c r="AG448" s="35">
        <v>0</v>
      </c>
      <c r="AH448" s="35">
        <v>0</v>
      </c>
      <c r="AI448" s="35">
        <v>0</v>
      </c>
      <c r="AJ448" s="35">
        <v>0</v>
      </c>
      <c r="AK448" s="35">
        <v>0</v>
      </c>
      <c r="AL448" s="35">
        <v>0</v>
      </c>
      <c r="AM448" s="35">
        <v>0</v>
      </c>
      <c r="AN448" s="35">
        <v>0</v>
      </c>
      <c r="AO448" s="35">
        <v>0</v>
      </c>
      <c r="AP448" s="35">
        <v>0</v>
      </c>
      <c r="AQ448" s="35">
        <v>0</v>
      </c>
      <c r="AR448" s="35">
        <v>0</v>
      </c>
      <c r="AS448" s="35">
        <v>0</v>
      </c>
      <c r="AT448" s="35">
        <v>1</v>
      </c>
      <c r="AU448" s="35">
        <v>37</v>
      </c>
      <c r="AV448" s="35">
        <v>364</v>
      </c>
      <c r="AW448" s="35">
        <v>16</v>
      </c>
      <c r="AX448" s="35">
        <v>38</v>
      </c>
      <c r="AY448" s="35">
        <v>232</v>
      </c>
      <c r="AZ448" s="35">
        <v>252</v>
      </c>
      <c r="BA448" s="35" t="s">
        <v>1953</v>
      </c>
      <c r="BB448" s="35" t="s">
        <v>1954</v>
      </c>
      <c r="BC448" s="67">
        <v>-6.5</v>
      </c>
      <c r="BD448" s="35">
        <v>0</v>
      </c>
      <c r="BE448" s="35">
        <v>0</v>
      </c>
      <c r="BF448" s="35">
        <v>-6.5</v>
      </c>
      <c r="BG448" s="35">
        <v>0</v>
      </c>
      <c r="BH448" s="35">
        <v>0</v>
      </c>
      <c r="BI448" s="35">
        <v>0</v>
      </c>
      <c r="BJ448" s="35">
        <v>0</v>
      </c>
      <c r="BK448" s="35">
        <v>0</v>
      </c>
      <c r="BL448" s="35">
        <v>0</v>
      </c>
      <c r="BM448" s="35">
        <v>1</v>
      </c>
      <c r="BN448" s="35">
        <v>0</v>
      </c>
      <c r="BO448" s="35">
        <v>1</v>
      </c>
      <c r="BP448" s="35">
        <v>3</v>
      </c>
      <c r="BQ448" s="35">
        <v>0</v>
      </c>
    </row>
    <row r="449" spans="1:69" x14ac:dyDescent="0.25">
      <c r="A449" s="35" t="s">
        <v>293</v>
      </c>
      <c r="B449" s="35" t="s">
        <v>873</v>
      </c>
      <c r="C449" s="35">
        <v>87446311</v>
      </c>
      <c r="D449" s="35" t="s">
        <v>767</v>
      </c>
      <c r="E449" s="35" t="s">
        <v>768</v>
      </c>
      <c r="F449" s="35" t="s">
        <v>188</v>
      </c>
      <c r="G449" s="67">
        <v>951</v>
      </c>
      <c r="H449" s="67">
        <v>0</v>
      </c>
      <c r="I449" s="67">
        <v>951</v>
      </c>
      <c r="J449" s="35">
        <v>0</v>
      </c>
      <c r="K449" s="35">
        <v>0</v>
      </c>
      <c r="L449" s="35">
        <v>0</v>
      </c>
      <c r="M449" s="35">
        <v>0</v>
      </c>
      <c r="N449" s="35">
        <v>0</v>
      </c>
      <c r="O449" s="35">
        <v>0</v>
      </c>
      <c r="P449" s="35">
        <v>0</v>
      </c>
      <c r="Q449" s="35">
        <v>0</v>
      </c>
      <c r="R449" s="35">
        <v>0</v>
      </c>
      <c r="S449" s="35">
        <v>0</v>
      </c>
      <c r="T449" s="35">
        <v>0</v>
      </c>
      <c r="U449" s="35">
        <v>0</v>
      </c>
      <c r="V449" s="35">
        <v>0</v>
      </c>
      <c r="W449" s="35">
        <v>0</v>
      </c>
      <c r="X449" s="35">
        <v>0</v>
      </c>
      <c r="Y449" s="35">
        <v>0</v>
      </c>
      <c r="Z449" s="35">
        <v>0</v>
      </c>
      <c r="AA449" s="35">
        <v>0</v>
      </c>
      <c r="AB449" s="35">
        <v>0</v>
      </c>
      <c r="AC449" s="35">
        <v>0</v>
      </c>
      <c r="AD449" s="35">
        <v>0</v>
      </c>
      <c r="AE449" s="35">
        <v>0</v>
      </c>
      <c r="AF449" s="35">
        <v>0</v>
      </c>
      <c r="AG449" s="35">
        <v>0</v>
      </c>
      <c r="AH449" s="35">
        <v>0</v>
      </c>
      <c r="AI449" s="35">
        <v>0</v>
      </c>
      <c r="AJ449" s="35">
        <v>0</v>
      </c>
      <c r="AK449" s="35">
        <v>0</v>
      </c>
      <c r="AL449" s="35">
        <v>0</v>
      </c>
      <c r="AM449" s="35">
        <v>0</v>
      </c>
      <c r="AN449" s="35">
        <v>0</v>
      </c>
      <c r="AO449" s="35">
        <v>0</v>
      </c>
      <c r="AP449" s="35">
        <v>0</v>
      </c>
      <c r="AQ449" s="35">
        <v>0</v>
      </c>
      <c r="AR449" s="35">
        <v>0</v>
      </c>
      <c r="AS449" s="35">
        <v>0</v>
      </c>
      <c r="AT449" s="35">
        <v>0</v>
      </c>
      <c r="AU449" s="35">
        <v>35</v>
      </c>
      <c r="AV449" s="35">
        <v>156</v>
      </c>
      <c r="AW449" s="35">
        <v>17</v>
      </c>
      <c r="AX449" s="35">
        <v>18</v>
      </c>
      <c r="AY449" s="35">
        <v>85</v>
      </c>
      <c r="AZ449" s="35">
        <v>87</v>
      </c>
      <c r="BA449" s="35" t="s">
        <v>1366</v>
      </c>
      <c r="BB449" s="35" t="s">
        <v>874</v>
      </c>
      <c r="BC449" s="67">
        <v>0</v>
      </c>
      <c r="BD449" s="35">
        <v>0</v>
      </c>
      <c r="BE449" s="35">
        <v>0</v>
      </c>
      <c r="BF449" s="35">
        <v>0</v>
      </c>
      <c r="BG449" s="35">
        <v>0</v>
      </c>
      <c r="BH449" s="35">
        <v>0</v>
      </c>
      <c r="BI449" s="35">
        <v>0</v>
      </c>
      <c r="BJ449" s="35">
        <v>0</v>
      </c>
      <c r="BK449" s="35">
        <v>0</v>
      </c>
      <c r="BL449" s="35">
        <v>0</v>
      </c>
      <c r="BM449" s="35">
        <v>0</v>
      </c>
      <c r="BN449" s="35">
        <v>0</v>
      </c>
      <c r="BO449" s="35">
        <v>0</v>
      </c>
      <c r="BP449" s="35">
        <v>0</v>
      </c>
      <c r="BQ449" s="35">
        <v>0</v>
      </c>
    </row>
    <row r="450" spans="1:69" x14ac:dyDescent="0.25">
      <c r="G450" s="67"/>
      <c r="H450" s="67"/>
      <c r="I450" s="67"/>
      <c r="BC450" s="67"/>
    </row>
    <row r="451" spans="1:69" x14ac:dyDescent="0.25">
      <c r="G451" s="67"/>
      <c r="H451" s="67"/>
      <c r="I451" s="67"/>
      <c r="BC451" s="67"/>
    </row>
    <row r="452" spans="1:69" x14ac:dyDescent="0.25">
      <c r="G452" s="67"/>
      <c r="H452" s="67"/>
      <c r="I452" s="67"/>
      <c r="BC452" s="67"/>
    </row>
    <row r="453" spans="1:69" x14ac:dyDescent="0.25">
      <c r="G453" s="67"/>
      <c r="H453" s="67"/>
      <c r="I453" s="67"/>
      <c r="BC453" s="67"/>
    </row>
    <row r="454" spans="1:69" x14ac:dyDescent="0.25">
      <c r="G454" s="67"/>
      <c r="H454" s="67"/>
      <c r="I454" s="67"/>
      <c r="BC454" s="67"/>
    </row>
    <row r="455" spans="1:69" x14ac:dyDescent="0.25">
      <c r="G455" s="67"/>
      <c r="H455" s="67"/>
      <c r="I455" s="67"/>
      <c r="BC455" s="67"/>
    </row>
    <row r="456" spans="1:69" x14ac:dyDescent="0.25">
      <c r="G456" s="67"/>
      <c r="H456" s="67"/>
      <c r="I456" s="67"/>
      <c r="BC456" s="67"/>
    </row>
    <row r="457" spans="1:69" x14ac:dyDescent="0.25">
      <c r="G457" s="67"/>
      <c r="H457" s="67"/>
      <c r="I457" s="67"/>
      <c r="BC457" s="67"/>
    </row>
    <row r="458" spans="1:69" x14ac:dyDescent="0.25">
      <c r="G458" s="67"/>
      <c r="H458" s="67"/>
      <c r="I458" s="67"/>
      <c r="BC458" s="67"/>
    </row>
    <row r="459" spans="1:69" x14ac:dyDescent="0.25">
      <c r="G459" s="67"/>
      <c r="H459" s="67"/>
      <c r="I459" s="67"/>
      <c r="BC459" s="67"/>
    </row>
    <row r="460" spans="1:69" x14ac:dyDescent="0.25">
      <c r="G460" s="67"/>
      <c r="H460" s="67"/>
      <c r="I460" s="67"/>
      <c r="BC460" s="67"/>
    </row>
    <row r="461" spans="1:69" x14ac:dyDescent="0.25">
      <c r="G461" s="67"/>
      <c r="H461" s="67"/>
      <c r="I461" s="67"/>
      <c r="BC461" s="67"/>
    </row>
    <row r="462" spans="1:69" x14ac:dyDescent="0.25">
      <c r="G462" s="67"/>
      <c r="H462" s="67"/>
      <c r="I462" s="67"/>
      <c r="BC462" s="67"/>
    </row>
    <row r="463" spans="1:69" x14ac:dyDescent="0.25">
      <c r="G463" s="67"/>
      <c r="H463" s="67"/>
      <c r="I463" s="67"/>
      <c r="BC463" s="67"/>
    </row>
    <row r="464" spans="1:69" x14ac:dyDescent="0.25">
      <c r="G464" s="67"/>
      <c r="H464" s="67"/>
      <c r="I464" s="67"/>
      <c r="BC464" s="67"/>
    </row>
    <row r="465" spans="7:55" x14ac:dyDescent="0.25">
      <c r="G465" s="67"/>
      <c r="H465" s="67"/>
      <c r="I465" s="67"/>
      <c r="BC465" s="67"/>
    </row>
    <row r="466" spans="7:55" x14ac:dyDescent="0.25">
      <c r="G466" s="67"/>
      <c r="H466" s="67"/>
      <c r="I466" s="67"/>
      <c r="BC466" s="67"/>
    </row>
    <row r="467" spans="7:55" x14ac:dyDescent="0.25">
      <c r="G467" s="67"/>
      <c r="H467" s="67"/>
      <c r="I467" s="67"/>
      <c r="BC467" s="67"/>
    </row>
    <row r="468" spans="7:55" x14ac:dyDescent="0.25">
      <c r="G468" s="67"/>
      <c r="H468" s="67"/>
      <c r="I468" s="67"/>
      <c r="BC468" s="67"/>
    </row>
    <row r="469" spans="7:55" x14ac:dyDescent="0.25">
      <c r="G469" s="67"/>
      <c r="H469" s="67"/>
      <c r="I469" s="67"/>
      <c r="BC469" s="67"/>
    </row>
    <row r="470" spans="7:55" x14ac:dyDescent="0.25">
      <c r="G470" s="67"/>
      <c r="H470" s="67"/>
      <c r="I470" s="67"/>
      <c r="BC470" s="67"/>
    </row>
    <row r="471" spans="7:55" x14ac:dyDescent="0.25">
      <c r="G471" s="67"/>
      <c r="H471" s="67"/>
      <c r="I471" s="67"/>
      <c r="BC471" s="67"/>
    </row>
    <row r="472" spans="7:55" x14ac:dyDescent="0.25">
      <c r="G472" s="67"/>
      <c r="H472" s="67"/>
      <c r="I472" s="67"/>
      <c r="BC472" s="67"/>
    </row>
    <row r="473" spans="7:55" x14ac:dyDescent="0.25">
      <c r="G473" s="67"/>
      <c r="H473" s="67"/>
      <c r="I473" s="67"/>
      <c r="BC473" s="67"/>
    </row>
    <row r="474" spans="7:55" x14ac:dyDescent="0.25">
      <c r="G474" s="67"/>
      <c r="H474" s="67"/>
      <c r="I474" s="67"/>
      <c r="BC474" s="67"/>
    </row>
    <row r="475" spans="7:55" x14ac:dyDescent="0.25">
      <c r="G475" s="67"/>
      <c r="H475" s="67"/>
      <c r="I475" s="67"/>
      <c r="BC475" s="67"/>
    </row>
    <row r="476" spans="7:55" x14ac:dyDescent="0.25">
      <c r="G476" s="67"/>
      <c r="H476" s="67"/>
      <c r="I476" s="67"/>
      <c r="BC476" s="67"/>
    </row>
    <row r="477" spans="7:55" x14ac:dyDescent="0.25">
      <c r="G477" s="67"/>
      <c r="H477" s="67"/>
      <c r="I477" s="67"/>
      <c r="BC477" s="67"/>
    </row>
    <row r="478" spans="7:55" x14ac:dyDescent="0.25">
      <c r="G478" s="67"/>
      <c r="H478" s="67"/>
      <c r="I478" s="67"/>
      <c r="BC478" s="67"/>
    </row>
    <row r="479" spans="7:55" x14ac:dyDescent="0.25">
      <c r="G479" s="67"/>
      <c r="H479" s="67"/>
      <c r="I479" s="67"/>
      <c r="BC479" s="67"/>
    </row>
    <row r="480" spans="7:55" x14ac:dyDescent="0.25">
      <c r="G480" s="67"/>
      <c r="H480" s="67"/>
      <c r="I480" s="67"/>
      <c r="BC480" s="67"/>
    </row>
    <row r="481" spans="7:55" x14ac:dyDescent="0.25">
      <c r="G481" s="67"/>
      <c r="H481" s="67"/>
      <c r="I481" s="67"/>
      <c r="BC481" s="67"/>
    </row>
    <row r="482" spans="7:55" x14ac:dyDescent="0.25">
      <c r="G482" s="67"/>
      <c r="H482" s="67"/>
      <c r="I482" s="67"/>
      <c r="BC482" s="67"/>
    </row>
    <row r="483" spans="7:55" x14ac:dyDescent="0.25">
      <c r="G483" s="67"/>
      <c r="H483" s="67"/>
      <c r="I483" s="67"/>
      <c r="BC483" s="67"/>
    </row>
  </sheetData>
  <sheetProtection algorithmName="SHA-512" hashValue="xRC+X0q30vfxSwJkQEiPgbLknvzqRcVyt9zA3Onu2CootNwJZXCJpzIXDKCZ9zU0fxYW7+twa4braqDe/13RNQ==" saltValue="hdqqK+74EBjbXKeI8CxzFA==" spinCount="100000" sheet="1" objects="1" scenarios="1" selectLockedCells="1" selectUnlockedCells="1"/>
  <autoFilter ref="A3:BQ496" xr:uid="{00000000-0009-0000-0000-000001000000}"/>
  <mergeCells count="9">
    <mergeCell ref="AH1:AI1"/>
    <mergeCell ref="AL1:AM1"/>
    <mergeCell ref="AP1:AQ1"/>
    <mergeCell ref="J1:K1"/>
    <mergeCell ref="N1:O1"/>
    <mergeCell ref="R1:S1"/>
    <mergeCell ref="V1:W1"/>
    <mergeCell ref="Z1:AA1"/>
    <mergeCell ref="AD1:AE1"/>
  </mergeCells>
  <conditionalFormatting sqref="A4:A496">
    <cfRule type="containsText" priority="2" operator="containsText" text="SUPPRIMER">
      <formula>NOT(ISERROR(SEARCH("SUPPRIMER",A4)))</formula>
    </cfRule>
    <cfRule type="containsText" dxfId="19" priority="3" operator="containsText" text="GARDER">
      <formula>NOT(ISERROR(SEARCH("GARDER",A4)))</formula>
    </cfRule>
  </conditionalFormatting>
  <conditionalFormatting sqref="C1:C1048576">
    <cfRule type="duplicateValues" dxfId="18" priority="1"/>
  </conditionalFormatting>
  <conditionalFormatting sqref="J1:AQ1">
    <cfRule type="containsText" dxfId="17" priority="6" operator="containsText" text="faux">
      <formula>NOT(ISERROR(SEARCH("faux",J1)))</formula>
    </cfRule>
    <cfRule type="containsText" dxfId="16" priority="7" operator="containsText" text="vrai">
      <formula>NOT(ISERROR(SEARCH("vrai",J1)))</formula>
    </cfRule>
  </conditionalFormatting>
  <pageMargins left="0.7" right="0.7" top="0.75" bottom="0.75" header="0.3" footer="0.3"/>
  <pageSetup paperSize="9" orientation="portrait" r:id="rId1"/>
  <headerFooter>
    <oddHeader>&amp;C&amp;"Calibri"&amp;10&amp;KFF8C00C2 - Confidential&amp;1#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5">
    <tabColor rgb="FFFF0000"/>
  </sheetPr>
  <dimension ref="A1:P43"/>
  <sheetViews>
    <sheetView showGridLines="0" tabSelected="1" zoomScale="85" zoomScaleNormal="85" workbookViewId="0">
      <selection activeCell="N7" sqref="N7"/>
    </sheetView>
  </sheetViews>
  <sheetFormatPr baseColWidth="10" defaultRowHeight="15" x14ac:dyDescent="0.25"/>
  <cols>
    <col min="2" max="2" width="10.85546875" customWidth="1"/>
    <col min="3" max="3" width="1.7109375" customWidth="1"/>
    <col min="4" max="4" width="12.42578125" customWidth="1"/>
    <col min="5" max="5" width="1.85546875" customWidth="1"/>
    <col min="7" max="7" width="6" customWidth="1"/>
    <col min="8" max="8" width="9.42578125" customWidth="1"/>
    <col min="9" max="9" width="8.5703125" customWidth="1"/>
    <col min="11" max="11" width="10.140625" bestFit="1" customWidth="1"/>
    <col min="12" max="12" width="21.85546875" bestFit="1" customWidth="1"/>
    <col min="13" max="15" width="12" customWidth="1"/>
    <col min="16" max="16" width="11.5703125" customWidth="1"/>
    <col min="17" max="17" width="10.85546875" customWidth="1"/>
  </cols>
  <sheetData>
    <row r="1" spans="1:16" ht="15.75" thickBot="1" x14ac:dyDescent="0.3"/>
    <row r="2" spans="1:16" x14ac:dyDescent="0.25">
      <c r="A2" s="11" t="s">
        <v>1253</v>
      </c>
      <c r="M2" s="5"/>
      <c r="N2" s="6"/>
      <c r="O2" s="6"/>
      <c r="P2" s="7"/>
    </row>
    <row r="3" spans="1:16" ht="18.75" x14ac:dyDescent="0.3">
      <c r="M3" s="8" t="s">
        <v>272</v>
      </c>
      <c r="N3" s="9" t="str">
        <f>IFERROR(VLOOKUP(N7,'base joueur'!$C:$F,2,0)&amp;" "&amp;VLOOKUP(N7,'base joueur'!$C:$F,3,0),"")</f>
        <v/>
      </c>
      <c r="O3" s="9"/>
      <c r="P3" s="10"/>
    </row>
    <row r="4" spans="1:16" x14ac:dyDescent="0.25">
      <c r="A4" s="11" t="s">
        <v>273</v>
      </c>
      <c r="M4" s="12"/>
      <c r="P4" s="13"/>
    </row>
    <row r="5" spans="1:16" ht="18.75" x14ac:dyDescent="0.3">
      <c r="A5" s="11" t="s">
        <v>274</v>
      </c>
      <c r="M5" s="8" t="s">
        <v>251</v>
      </c>
      <c r="N5" s="134" t="str">
        <f>IFERROR(VLOOKUP(N7,'base joueur'!$C:$F,4,0),"")</f>
        <v/>
      </c>
      <c r="O5" s="134"/>
      <c r="P5" s="13"/>
    </row>
    <row r="6" spans="1:16" x14ac:dyDescent="0.25">
      <c r="A6" s="11" t="s">
        <v>275</v>
      </c>
      <c r="M6" s="12"/>
      <c r="P6" s="13"/>
    </row>
    <row r="7" spans="1:16" ht="15.75" x14ac:dyDescent="0.25">
      <c r="A7" s="11" t="s">
        <v>729</v>
      </c>
      <c r="M7" s="8" t="s">
        <v>276</v>
      </c>
      <c r="N7" s="71"/>
      <c r="O7" s="14" t="s">
        <v>277</v>
      </c>
      <c r="P7" s="13"/>
    </row>
    <row r="8" spans="1:16" ht="4.5" customHeight="1" x14ac:dyDescent="0.25">
      <c r="M8" s="15"/>
      <c r="P8" s="13"/>
    </row>
    <row r="9" spans="1:16" ht="4.5" customHeight="1" thickBot="1" x14ac:dyDescent="0.3">
      <c r="M9" s="15"/>
      <c r="P9" s="13"/>
    </row>
    <row r="10" spans="1:16" ht="32.25" customHeight="1" thickBot="1" x14ac:dyDescent="0.3">
      <c r="C10" s="16"/>
      <c r="D10" s="17" t="s">
        <v>5</v>
      </c>
      <c r="E10" s="17"/>
      <c r="F10" s="113" t="s">
        <v>278</v>
      </c>
      <c r="G10" s="114"/>
      <c r="H10" s="115" t="s">
        <v>877</v>
      </c>
      <c r="I10" s="116"/>
      <c r="M10" s="18"/>
      <c r="N10" s="19"/>
      <c r="O10" s="19"/>
      <c r="P10" s="20"/>
    </row>
    <row r="11" spans="1:16" ht="27.75" thickBot="1" x14ac:dyDescent="0.4">
      <c r="C11" s="117" t="str">
        <f>IFERROR(VLOOKUP(N7,'base joueur'!$C:$G,5,0),"")</f>
        <v/>
      </c>
      <c r="D11" s="118"/>
      <c r="E11" s="119"/>
      <c r="F11" s="21" t="str">
        <f>IFERROR(VLOOKUP(N7,'base joueur'!$C:$H,6,0),"")</f>
        <v/>
      </c>
      <c r="G11" s="22" t="str">
        <f>IF(F11="","",IF(F11&gt;0,"J",IF(F11=0,"K","L")))</f>
        <v/>
      </c>
      <c r="H11" s="117" t="str">
        <f>IFERROR(VLOOKUP(N7,'base joueur'!$C:$I,7,0),"")</f>
        <v/>
      </c>
      <c r="I11" s="119"/>
    </row>
    <row r="12" spans="1:16" ht="21.75" customHeight="1" thickBot="1" x14ac:dyDescent="0.4">
      <c r="C12" s="23"/>
      <c r="D12" s="23"/>
      <c r="E12" s="23"/>
      <c r="F12" s="87"/>
      <c r="G12" s="24"/>
      <c r="I12" s="88" t="s">
        <v>876</v>
      </c>
      <c r="K12" s="133" t="s">
        <v>279</v>
      </c>
      <c r="L12" s="133"/>
      <c r="M12" s="133"/>
      <c r="N12" s="133"/>
      <c r="O12" s="133"/>
    </row>
    <row r="13" spans="1:16" ht="16.5" customHeight="1" thickBot="1" x14ac:dyDescent="0.3">
      <c r="B13" s="25" t="s">
        <v>280</v>
      </c>
      <c r="D13" s="26"/>
      <c r="E13" s="27"/>
      <c r="F13" s="28"/>
      <c r="G13" s="29"/>
      <c r="H13" s="23"/>
      <c r="I13" s="23"/>
      <c r="K13" s="30" t="s">
        <v>281</v>
      </c>
      <c r="L13" s="135" t="s">
        <v>282</v>
      </c>
      <c r="M13" s="135"/>
      <c r="N13" s="135"/>
      <c r="O13" s="30" t="s">
        <v>278</v>
      </c>
    </row>
    <row r="14" spans="1:16" ht="16.5" customHeight="1" x14ac:dyDescent="0.25">
      <c r="B14" s="100" t="s">
        <v>283</v>
      </c>
      <c r="C14" s="101"/>
      <c r="D14" s="101"/>
      <c r="E14" s="101"/>
      <c r="F14" s="100" t="s">
        <v>284</v>
      </c>
      <c r="G14" s="101"/>
      <c r="H14" s="90"/>
      <c r="I14" s="23"/>
      <c r="K14" s="31">
        <v>1</v>
      </c>
      <c r="L14" s="136" t="str">
        <f>IFERROR(VLOOKUP($K14&amp;$N$5,'base joueur'!$BA:$BB,2,0),"")</f>
        <v/>
      </c>
      <c r="M14" s="137"/>
      <c r="N14" s="138"/>
      <c r="O14" s="32" t="str">
        <f>IFERROR(VLOOKUP(L14,'base joueur'!BB:BC,2,0),"")</f>
        <v/>
      </c>
    </row>
    <row r="15" spans="1:16" ht="16.5" customHeight="1" x14ac:dyDescent="0.25">
      <c r="B15" s="102"/>
      <c r="C15" s="103"/>
      <c r="D15" s="103"/>
      <c r="E15" s="103"/>
      <c r="F15" s="102"/>
      <c r="G15" s="103"/>
      <c r="H15" s="104"/>
      <c r="I15" s="23"/>
      <c r="K15" s="33">
        <v>2</v>
      </c>
      <c r="L15" s="92" t="str">
        <f>IFERROR(VLOOKUP($K15&amp;$N$5,'base joueur'!$BA:$BB,2,0),"")</f>
        <v/>
      </c>
      <c r="M15" s="93"/>
      <c r="N15" s="94"/>
      <c r="O15" s="34" t="str">
        <f>IFERROR(VLOOKUP(L15,'base joueur'!BB:BC,2,0),"")</f>
        <v/>
      </c>
    </row>
    <row r="16" spans="1:16" ht="16.5" customHeight="1" x14ac:dyDescent="0.25">
      <c r="B16" s="120" t="str">
        <f>IFERROR(VLOOKUP(N7,'base joueur'!$C:$BF,47,0)-VLOOKUP(N7,'base joueur'!$C:$BF,48,0),"")</f>
        <v/>
      </c>
      <c r="C16" s="122" t="str">
        <f>IFERROR(VLOOKUP(N7,'base joueur'!$C:$BF,48,0)&amp;" / "&amp;J19,"")</f>
        <v/>
      </c>
      <c r="D16" s="122"/>
      <c r="E16" s="123"/>
      <c r="F16" s="126" t="str">
        <f>IFERROR(VLOOKUP(N7,'base joueur'!$C:$BF,49,0)-VLOOKUP(N7,'base joueur'!$C:$BF,50,0),"")</f>
        <v/>
      </c>
      <c r="G16" s="127" t="str">
        <f>IFERROR(VLOOKUP(N7,'base joueur'!$C:$BF,50,0)&amp;" / "&amp;MAX('base joueur'!AV4:AV3617),"")</f>
        <v/>
      </c>
      <c r="H16" s="128"/>
      <c r="K16" s="33">
        <v>3</v>
      </c>
      <c r="L16" s="92" t="str">
        <f>IFERROR(VLOOKUP($K16&amp;$N$5,'base joueur'!$BA:$BB,2,0),"")</f>
        <v/>
      </c>
      <c r="M16" s="93"/>
      <c r="N16" s="94"/>
      <c r="O16" s="34" t="str">
        <f>IFERROR(VLOOKUP(L16,'base joueur'!BB:BC,2,0),"")</f>
        <v/>
      </c>
    </row>
    <row r="17" spans="2:16" ht="16.5" customHeight="1" thickBot="1" x14ac:dyDescent="0.3">
      <c r="B17" s="121"/>
      <c r="C17" s="124"/>
      <c r="D17" s="124"/>
      <c r="E17" s="125"/>
      <c r="F17" s="121"/>
      <c r="G17" s="124"/>
      <c r="H17" s="125"/>
      <c r="J17" s="35">
        <f>J18-1</f>
        <v>-2</v>
      </c>
      <c r="K17" s="36">
        <v>3</v>
      </c>
      <c r="L17" s="92" t="str">
        <f>IFERROR(VLOOKUP($J17&amp;$N$5,'base joueur'!$BA:$BB,2,0),"")</f>
        <v/>
      </c>
      <c r="M17" s="93"/>
      <c r="N17" s="94"/>
      <c r="O17" s="34" t="str">
        <f>IFERROR(VLOOKUP(L17,'base joueur'!BB:BC,2,0),"")</f>
        <v/>
      </c>
    </row>
    <row r="18" spans="2:16" ht="16.5" customHeight="1" x14ac:dyDescent="0.25">
      <c r="J18" s="35">
        <f>J19-1</f>
        <v>-1</v>
      </c>
      <c r="K18" s="36">
        <v>2</v>
      </c>
      <c r="L18" s="92" t="str">
        <f>IFERROR(VLOOKUP($J18&amp;$N$5,'base joueur'!$BA:$BB,2,0),"")</f>
        <v/>
      </c>
      <c r="M18" s="93"/>
      <c r="N18" s="94"/>
      <c r="O18" s="34" t="str">
        <f>IFERROR(VLOOKUP(L18,'base joueur'!BB:BC,2,0),"")</f>
        <v/>
      </c>
    </row>
    <row r="19" spans="2:16" ht="16.5" customHeight="1" thickBot="1" x14ac:dyDescent="0.3">
      <c r="C19" s="25" t="s">
        <v>285</v>
      </c>
      <c r="D19" s="26"/>
      <c r="E19" s="27"/>
      <c r="F19" s="28"/>
      <c r="G19" s="29"/>
      <c r="J19" s="35">
        <f t="array" ref="J19">MAX(IF('base joueur'!$F4:$F3567=N5,'base joueur'!$AU4:$AU3567))</f>
        <v>0</v>
      </c>
      <c r="K19" s="37">
        <v>1</v>
      </c>
      <c r="L19" s="95" t="str">
        <f>IFERROR(VLOOKUP($J19&amp;$N$5,'base joueur'!$BA:$BB,2,0),"")</f>
        <v/>
      </c>
      <c r="M19" s="96"/>
      <c r="N19" s="97"/>
      <c r="O19" s="38" t="str">
        <f>IFERROR(VLOOKUP(L19,'base joueur'!BB:BC,2,0),"")</f>
        <v/>
      </c>
    </row>
    <row r="20" spans="2:16" ht="16.5" customHeight="1" x14ac:dyDescent="0.25">
      <c r="C20" s="100" t="s">
        <v>283</v>
      </c>
      <c r="D20" s="101"/>
      <c r="E20" s="101"/>
      <c r="F20" s="100" t="s">
        <v>284</v>
      </c>
      <c r="G20" s="90"/>
      <c r="J20" s="35"/>
      <c r="K20" s="39"/>
      <c r="L20" s="40"/>
      <c r="M20" s="40"/>
      <c r="N20" s="40"/>
      <c r="O20" s="41"/>
    </row>
    <row r="21" spans="2:16" ht="16.5" customHeight="1" thickBot="1" x14ac:dyDescent="0.3">
      <c r="C21" s="102"/>
      <c r="D21" s="103"/>
      <c r="E21" s="103"/>
      <c r="F21" s="102"/>
      <c r="G21" s="104"/>
      <c r="J21" s="35"/>
      <c r="K21" s="39"/>
      <c r="L21" s="40"/>
      <c r="M21" s="40"/>
      <c r="N21" s="40"/>
      <c r="O21" s="41"/>
    </row>
    <row r="22" spans="2:16" ht="16.5" customHeight="1" x14ac:dyDescent="0.25">
      <c r="C22" s="105" t="str">
        <f>IFERROR(VLOOKUP(N7,'base joueur'!$C:$BF,45,0)&amp;" / "&amp;J19,"")</f>
        <v/>
      </c>
      <c r="D22" s="106"/>
      <c r="E22" s="106"/>
      <c r="F22" s="109" t="str">
        <f>IFERROR(VLOOKUP(N7,'base joueur'!$C:$BF,46,0)&amp;" / "&amp;MAX('base joueur'!AV4:AV3617),"")</f>
        <v/>
      </c>
      <c r="G22" s="110"/>
      <c r="J22" s="35"/>
      <c r="K22" s="39"/>
      <c r="M22" s="100" t="s">
        <v>286</v>
      </c>
      <c r="N22" s="98" t="s">
        <v>287</v>
      </c>
      <c r="O22" s="90" t="s">
        <v>288</v>
      </c>
      <c r="P22" s="90" t="s">
        <v>289</v>
      </c>
    </row>
    <row r="23" spans="2:16" ht="16.5" customHeight="1" thickBot="1" x14ac:dyDescent="0.3">
      <c r="C23" s="107"/>
      <c r="D23" s="108"/>
      <c r="E23" s="108"/>
      <c r="F23" s="107"/>
      <c r="G23" s="111"/>
      <c r="J23" s="35"/>
      <c r="K23" s="39"/>
      <c r="M23" s="112"/>
      <c r="N23" s="99"/>
      <c r="O23" s="91"/>
      <c r="P23" s="91"/>
    </row>
    <row r="24" spans="2:16" ht="15.75" customHeight="1" x14ac:dyDescent="0.25">
      <c r="L24" s="42" t="s">
        <v>254</v>
      </c>
      <c r="M24" s="43" t="str">
        <f>IFERROR(VLOOKUP($N$7,'base joueur'!$C:$AS,10,0),"")</f>
        <v/>
      </c>
      <c r="N24" s="44" t="str">
        <f>IFERROR(IF(M24=0,"",VLOOKUP($N$7,'base joueur'!$C:$AS,11,0)),"")</f>
        <v/>
      </c>
      <c r="O24" s="45" t="str">
        <f t="shared" ref="O24:O33" si="0">IF(N24="","",1-N24)</f>
        <v/>
      </c>
      <c r="P24" s="46" t="str">
        <f>IF(SUMPRODUCT(($N$7='base joueur'!$C$4:$C$8567)*(L24='base joueur'!$BD$3:$BL$3)*('base joueur'!$BD$4:$BL$8567))=0,"",SUMPRODUCT(($N$7='base joueur'!$C$4:$C$8567)*(L24='base joueur'!$BD$3:$BL$3)*('base joueur'!$BD$4:$BL$8567)))</f>
        <v/>
      </c>
    </row>
    <row r="25" spans="2:16" ht="15.75" customHeight="1" x14ac:dyDescent="0.25">
      <c r="L25" s="47" t="s">
        <v>875</v>
      </c>
      <c r="M25" s="48" t="str">
        <f>IFERROR(VLOOKUP($N$7,'base joueur'!$C:$AS,14,0),"")</f>
        <v/>
      </c>
      <c r="N25" s="49" t="str">
        <f>IFERROR(IF(M25=0,"",VLOOKUP($N$7,'base joueur'!$C:$AS,15,0)),"")</f>
        <v/>
      </c>
      <c r="O25" s="50" t="str">
        <f t="shared" si="0"/>
        <v/>
      </c>
      <c r="P25" s="51" t="str">
        <f>IF(SUMPRODUCT(($N$7='base joueur'!$C$4:$C$8567)*(L25='base joueur'!$BD$3:$BL$3)*('base joueur'!$BD$4:$BL$8567))=0,"",SUMPRODUCT(($N$7='base joueur'!$C$4:$C$8567)*(L25='base joueur'!$BD$3:$BL$3)*('base joueur'!$BD$4:$BL$8567)))</f>
        <v/>
      </c>
    </row>
    <row r="26" spans="2:16" ht="15.75" customHeight="1" x14ac:dyDescent="0.25">
      <c r="L26" s="47" t="s">
        <v>255</v>
      </c>
      <c r="M26" s="48" t="str">
        <f>IFERROR(VLOOKUP($N$7,'base joueur'!$C:$AS,18,0),"")</f>
        <v/>
      </c>
      <c r="N26" s="49" t="str">
        <f>IFERROR(IF(M26=0,"",VLOOKUP($N$7,'base joueur'!$C:$AS,19,0)),"")</f>
        <v/>
      </c>
      <c r="O26" s="50" t="str">
        <f t="shared" si="0"/>
        <v/>
      </c>
      <c r="P26" s="51" t="str">
        <f>IF(SUMPRODUCT(($N$7='base joueur'!$C$4:$C$8567)*(L26='base joueur'!$BD$3:$BL$3)*('base joueur'!$BD$4:$BL$8567))=0,"",SUMPRODUCT(($N$7='base joueur'!$C$4:$C$8567)*(L26='base joueur'!$BD$3:$BL$3)*('base joueur'!$BD$4:$BL$8567)))</f>
        <v/>
      </c>
    </row>
    <row r="27" spans="2:16" ht="15.75" customHeight="1" x14ac:dyDescent="0.25">
      <c r="L27" s="47" t="s">
        <v>256</v>
      </c>
      <c r="M27" s="48" t="str">
        <f>IFERROR(VLOOKUP($N$7,'base joueur'!$C:$AS,22,0),"")</f>
        <v/>
      </c>
      <c r="N27" s="49" t="str">
        <f>IFERROR(IF(M27=0,"",VLOOKUP($N$7,'base joueur'!$C:$AS,23,0)),"")</f>
        <v/>
      </c>
      <c r="O27" s="50" t="str">
        <f t="shared" si="0"/>
        <v/>
      </c>
      <c r="P27" s="51" t="str">
        <f>IF(SUMPRODUCT(($N$7='base joueur'!$C$4:$C$8567)*(L27='base joueur'!$BD$3:$BL$3)*('base joueur'!$BD$4:$BL$8567))=0,"",SUMPRODUCT(($N$7='base joueur'!$C$4:$C$8567)*(L27='base joueur'!$BD$3:$BL$3)*('base joueur'!$BD$4:$BL$8567)))</f>
        <v/>
      </c>
    </row>
    <row r="28" spans="2:16" ht="15.75" customHeight="1" x14ac:dyDescent="0.25">
      <c r="L28" s="47" t="s">
        <v>257</v>
      </c>
      <c r="M28" s="48" t="str">
        <f>IFERROR(VLOOKUP($N$7,'base joueur'!$C:$AS,26,0),"")</f>
        <v/>
      </c>
      <c r="N28" s="49" t="str">
        <f>IFERROR(IF(M28=0,"",VLOOKUP($N$7,'base joueur'!$C:$AS,27,0)),"")</f>
        <v/>
      </c>
      <c r="O28" s="50" t="str">
        <f t="shared" si="0"/>
        <v/>
      </c>
      <c r="P28" s="51" t="str">
        <f>IF(SUMPRODUCT(($N$7='base joueur'!$C$4:$C$8567)*(L28='base joueur'!$BD$3:$BL$3)*('base joueur'!$BD$4:$BL$8567))=0,"",SUMPRODUCT(($N$7='base joueur'!$C$4:$C$8567)*(L28='base joueur'!$BD$3:$BL$3)*('base joueur'!$BD$4:$BL$8567)))</f>
        <v/>
      </c>
    </row>
    <row r="29" spans="2:16" ht="15.75" customHeight="1" x14ac:dyDescent="0.25">
      <c r="E29" t="s">
        <v>290</v>
      </c>
      <c r="F29" t="s">
        <v>291</v>
      </c>
      <c r="L29" s="47" t="s">
        <v>258</v>
      </c>
      <c r="M29" s="48" t="str">
        <f>IFERROR(VLOOKUP($N$7,'base joueur'!$C:$AS,30,0),"")</f>
        <v/>
      </c>
      <c r="N29" s="49" t="str">
        <f>IFERROR(IF(M29=0,"",VLOOKUP($N$7,'base joueur'!$C:$AS,31,0)),"")</f>
        <v/>
      </c>
      <c r="O29" s="50" t="str">
        <f t="shared" si="0"/>
        <v/>
      </c>
      <c r="P29" s="51" t="str">
        <f>IF(SUMPRODUCT(($N$7='base joueur'!$C$4:$C$8567)*(L29='base joueur'!$BD$3:$BL$3)*('base joueur'!$BD$4:$BL$8567))=0,"",SUMPRODUCT(($N$7='base joueur'!$C$4:$C$8567)*(L29='base joueur'!$BD$3:$BL$3)*('base joueur'!$BD$4:$BL$8567)))</f>
        <v/>
      </c>
    </row>
    <row r="30" spans="2:16" ht="15.75" customHeight="1" x14ac:dyDescent="0.25">
      <c r="D30" t="s">
        <v>254</v>
      </c>
      <c r="E30" t="e">
        <f>VLOOKUP($N$7,'base joueur'!$C:$AS,10,0)</f>
        <v>#N/A</v>
      </c>
      <c r="F30" s="52" t="e">
        <f>IF(E30=0,#N/A,E30/$E$39)</f>
        <v>#N/A</v>
      </c>
      <c r="L30" s="47" t="s">
        <v>259</v>
      </c>
      <c r="M30" s="48" t="str">
        <f>IFERROR(VLOOKUP($N$7,'base joueur'!$C:$AS,34,0),"")</f>
        <v/>
      </c>
      <c r="N30" s="49" t="str">
        <f>IFERROR(IF(M30=0,"",VLOOKUP($N$7,'base joueur'!$C:$AS,35,0)),"")</f>
        <v/>
      </c>
      <c r="O30" s="50" t="str">
        <f t="shared" si="0"/>
        <v/>
      </c>
      <c r="P30" s="51" t="str">
        <f>IF(SUMPRODUCT(($N$7='base joueur'!$C$4:$C$8567)*(L30='base joueur'!$BD$3:$BL$3)*('base joueur'!$BD$4:$BL$8567))=0,"",SUMPRODUCT(($N$7='base joueur'!$C$4:$C$8567)*(L30='base joueur'!$BD$3:$BL$3)*('base joueur'!$BD$4:$BL$8567)))</f>
        <v/>
      </c>
    </row>
    <row r="31" spans="2:16" ht="15.75" customHeight="1" x14ac:dyDescent="0.25">
      <c r="D31" t="s">
        <v>875</v>
      </c>
      <c r="E31" t="e">
        <f>VLOOKUP($N$7,'base joueur'!$C:$AS,14,0)</f>
        <v>#N/A</v>
      </c>
      <c r="F31" s="52" t="e">
        <f t="shared" ref="F31:F38" si="1">IF(E31=0,#N/A,E31/$E$39)</f>
        <v>#N/A</v>
      </c>
      <c r="L31" s="47" t="s">
        <v>260</v>
      </c>
      <c r="M31" s="48" t="str">
        <f>IFERROR(VLOOKUP($N$7,'base joueur'!$C:$AS,38,0),"")</f>
        <v/>
      </c>
      <c r="N31" s="49" t="str">
        <f>IFERROR(IF(M31=0,"",VLOOKUP($N$7,'base joueur'!$C:$AS,39,0)),"")</f>
        <v/>
      </c>
      <c r="O31" s="50" t="str">
        <f t="shared" si="0"/>
        <v/>
      </c>
      <c r="P31" s="51" t="str">
        <f>IF(SUMPRODUCT(($N$7='base joueur'!$C$4:$C$8567)*(L31='base joueur'!$BD$3:$BL$3)*('base joueur'!$BD$4:$BL$8567))=0,"",SUMPRODUCT(($N$7='base joueur'!$C$4:$C$8567)*(L31='base joueur'!$BD$3:$BL$3)*('base joueur'!$BD$4:$BL$8567)))</f>
        <v/>
      </c>
    </row>
    <row r="32" spans="2:16" ht="15.75" customHeight="1" thickBot="1" x14ac:dyDescent="0.3">
      <c r="D32" t="s">
        <v>255</v>
      </c>
      <c r="E32" t="e">
        <f>VLOOKUP($N$7,'base joueur'!$C:$AS,18,0)</f>
        <v>#N/A</v>
      </c>
      <c r="F32" s="52" t="e">
        <f t="shared" si="1"/>
        <v>#N/A</v>
      </c>
      <c r="L32" s="53" t="s">
        <v>261</v>
      </c>
      <c r="M32" s="54" t="str">
        <f>IFERROR(VLOOKUP($N$7,'base joueur'!$C:$AS,42,0),"")</f>
        <v/>
      </c>
      <c r="N32" s="55" t="str">
        <f>IFERROR(IF(M32=0,"",VLOOKUP($N$7,'base joueur'!$C:$AS,43,0)),"")</f>
        <v/>
      </c>
      <c r="O32" s="56" t="str">
        <f t="shared" si="0"/>
        <v/>
      </c>
      <c r="P32" s="57" t="str">
        <f>IF(SUMPRODUCT(($N$7='base joueur'!$C$4:$C$8567)*(L32='base joueur'!$BD$3:$BL$3)*('base joueur'!$BD$4:$BL$8567))=0,"",SUMPRODUCT(($N$7='base joueur'!$C$4:$C$8567)*(L32='base joueur'!$BD$3:$BL$3)*('base joueur'!$BD$4:$BL$8567)))</f>
        <v/>
      </c>
    </row>
    <row r="33" spans="4:16" ht="19.5" thickBot="1" x14ac:dyDescent="0.35">
      <c r="D33" t="s">
        <v>256</v>
      </c>
      <c r="E33" t="e">
        <f>VLOOKUP($N$7,'base joueur'!$C:$AS,22,0)</f>
        <v>#N/A</v>
      </c>
      <c r="F33" s="52" t="e">
        <f t="shared" si="1"/>
        <v>#N/A</v>
      </c>
      <c r="L33" s="58" t="s">
        <v>292</v>
      </c>
      <c r="M33" s="59" t="str">
        <f>IF(COUNTIF(M24:M32,"")=9,"",SUM(M24:M32))</f>
        <v/>
      </c>
      <c r="N33" s="60" t="str">
        <f>IFERROR(VLOOKUP($N$7,'base joueur'!$C:$AT,44,0)/M33,"")</f>
        <v/>
      </c>
      <c r="O33" s="61" t="str">
        <f t="shared" si="0"/>
        <v/>
      </c>
      <c r="P33" s="63" t="str">
        <f>IF(COUNTIF(P24:P32,"")=9,"",SUM(P24:P32))</f>
        <v/>
      </c>
    </row>
    <row r="34" spans="4:16" ht="15.75" thickBot="1" x14ac:dyDescent="0.3">
      <c r="D34" t="s">
        <v>257</v>
      </c>
      <c r="E34" t="e">
        <f>VLOOKUP($N$7,'base joueur'!$C:$AS,26,0)</f>
        <v>#N/A</v>
      </c>
      <c r="F34" s="52" t="e">
        <f t="shared" si="1"/>
        <v>#N/A</v>
      </c>
    </row>
    <row r="35" spans="4:16" x14ac:dyDescent="0.25">
      <c r="D35" t="s">
        <v>258</v>
      </c>
      <c r="E35" t="e">
        <f>VLOOKUP($N$7,'base joueur'!$C:$AS,30,0)</f>
        <v>#N/A</v>
      </c>
      <c r="F35" s="52" t="e">
        <f t="shared" si="1"/>
        <v>#N/A</v>
      </c>
      <c r="L35" s="75" t="s">
        <v>713</v>
      </c>
      <c r="M35" s="78" t="str">
        <f>IF(N7="","",SUMIF('base joueur'!$C$4:$C$519,$N$7,'base joueur'!$BN$4:$BN$519))</f>
        <v/>
      </c>
    </row>
    <row r="36" spans="4:16" ht="15.75" customHeight="1" x14ac:dyDescent="0.25">
      <c r="D36" t="s">
        <v>259</v>
      </c>
      <c r="E36" t="e">
        <f>VLOOKUP($N$7,'base joueur'!$C:$AS,34,0)</f>
        <v>#N/A</v>
      </c>
      <c r="F36" s="52" t="e">
        <f t="shared" si="1"/>
        <v>#N/A</v>
      </c>
      <c r="L36" s="76" t="s">
        <v>714</v>
      </c>
      <c r="M36" s="80" t="str">
        <f>IF(N7="","",SUMIF('base joueur'!$C$4:$C$519,$N$7,'base joueur'!$BO$4:$BO$519))</f>
        <v/>
      </c>
    </row>
    <row r="37" spans="4:16" ht="15.75" customHeight="1" x14ac:dyDescent="0.25">
      <c r="D37" t="s">
        <v>260</v>
      </c>
      <c r="E37" t="e">
        <f>VLOOKUP($N$7,'base joueur'!$C:$AS,38,0)</f>
        <v>#N/A</v>
      </c>
      <c r="F37" s="52" t="e">
        <f t="shared" si="1"/>
        <v>#N/A</v>
      </c>
      <c r="L37" s="76" t="s">
        <v>716</v>
      </c>
      <c r="M37" s="81" t="str">
        <f>IF(N7="","",SUMIF('base joueur'!$C$4:$C$519,$N$7,'base joueur'!$BP$4:$BP$519))</f>
        <v/>
      </c>
    </row>
    <row r="38" spans="4:16" ht="15.75" thickBot="1" x14ac:dyDescent="0.3">
      <c r="D38" t="s">
        <v>261</v>
      </c>
      <c r="E38" t="e">
        <f>VLOOKUP($N$7,'base joueur'!$C:$AS,42,0)</f>
        <v>#N/A</v>
      </c>
      <c r="F38" s="52" t="e">
        <f t="shared" si="1"/>
        <v>#N/A</v>
      </c>
      <c r="L38" s="77" t="s">
        <v>715</v>
      </c>
      <c r="M38" s="79" t="str">
        <f>IF(N7="","",SUMIF('base joueur'!$C$4:$C$519,$N$7,'base joueur'!$BQ$4:$BQ$519))</f>
        <v/>
      </c>
    </row>
    <row r="39" spans="4:16" ht="15.75" thickBot="1" x14ac:dyDescent="0.3">
      <c r="E39" t="e">
        <f>SUM(E30:E38)</f>
        <v>#N/A</v>
      </c>
    </row>
    <row r="40" spans="4:16" ht="15.75" x14ac:dyDescent="0.25">
      <c r="L40" s="129" t="s">
        <v>644</v>
      </c>
      <c r="M40" s="130"/>
      <c r="N40" s="139" t="str">
        <f>IFERROR(IF(VLOOKUP(N7,'base joueur'!C:BM,63,0)&gt;1,VLOOKUP(N7,'base joueur'!C:BM,63,0)&amp;" Matchs",VLOOKUP(N7,'base joueur'!C:BM,63,0)&amp;" Match"),"")</f>
        <v/>
      </c>
      <c r="O40" s="140"/>
    </row>
    <row r="41" spans="4:16" ht="15.75" thickBot="1" x14ac:dyDescent="0.3">
      <c r="L41" s="131" t="s">
        <v>643</v>
      </c>
      <c r="M41" s="132"/>
      <c r="N41" s="121"/>
      <c r="O41" s="141"/>
    </row>
    <row r="43" spans="4:16" x14ac:dyDescent="0.25">
      <c r="P43" s="62"/>
    </row>
  </sheetData>
  <sheetProtection algorithmName="SHA-512" hashValue="Xmmwr4JOUpt3A8dTar8rky9xeFNg1DfbsGiKfBigRFZIhe+gvpfmRLxJXW7kU6I7CmFtfveRztvIt9orU0hL8w==" saltValue="gmMs1bY1irEbFGUR2L/pOA==" spinCount="100000" sheet="1" objects="1" scenarios="1" selectLockedCells="1"/>
  <mergeCells count="30">
    <mergeCell ref="L40:M40"/>
    <mergeCell ref="L41:M41"/>
    <mergeCell ref="K12:O12"/>
    <mergeCell ref="N5:O5"/>
    <mergeCell ref="L16:N16"/>
    <mergeCell ref="L13:N13"/>
    <mergeCell ref="L14:N14"/>
    <mergeCell ref="L15:N15"/>
    <mergeCell ref="O22:O23"/>
    <mergeCell ref="N40:O41"/>
    <mergeCell ref="F10:G10"/>
    <mergeCell ref="H10:I10"/>
    <mergeCell ref="C11:E11"/>
    <mergeCell ref="H11:I11"/>
    <mergeCell ref="B16:B17"/>
    <mergeCell ref="C16:E17"/>
    <mergeCell ref="F16:F17"/>
    <mergeCell ref="G16:H17"/>
    <mergeCell ref="B14:E15"/>
    <mergeCell ref="F14:H15"/>
    <mergeCell ref="C20:E21"/>
    <mergeCell ref="F20:G21"/>
    <mergeCell ref="C22:E23"/>
    <mergeCell ref="F22:G23"/>
    <mergeCell ref="M22:M23"/>
    <mergeCell ref="P22:P23"/>
    <mergeCell ref="L17:N17"/>
    <mergeCell ref="L18:N18"/>
    <mergeCell ref="L19:N19"/>
    <mergeCell ref="N22:N23"/>
  </mergeCells>
  <conditionalFormatting sqref="B16:B17 F16:F17">
    <cfRule type="cellIs" dxfId="15" priority="9" operator="equal">
      <formula>0</formula>
    </cfRule>
    <cfRule type="cellIs" dxfId="14" priority="10" operator="lessThan">
      <formula>0</formula>
    </cfRule>
    <cfRule type="cellIs" dxfId="13" priority="11" operator="greaterThan">
      <formula>0</formula>
    </cfRule>
  </conditionalFormatting>
  <conditionalFormatting sqref="B16:B17">
    <cfRule type="iconSet" priority="13">
      <iconSet iconSet="3Arrows">
        <cfvo type="percent" val="0"/>
        <cfvo type="num" val="0"/>
        <cfvo type="num" val="0" gte="0"/>
      </iconSet>
    </cfRule>
  </conditionalFormatting>
  <conditionalFormatting sqref="F11 F19"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3">
    <cfRule type="iconSet" priority="14">
      <iconSet iconSet="3Arrows">
        <cfvo type="percent" val="0"/>
        <cfvo type="num" val="0"/>
        <cfvo type="num" val="0" gte="0"/>
      </iconSet>
    </cfRule>
  </conditionalFormatting>
  <conditionalFormatting sqref="F16:F17"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G11:G12 G19">
    <cfRule type="iconSet" priority="25">
      <iconSet iconSet="3Arrows" showValue="0">
        <cfvo type="percent" val="0"/>
        <cfvo type="num" val="0"/>
        <cfvo type="num" val="0" gte="0"/>
      </iconSet>
    </cfRule>
  </conditionalFormatting>
  <conditionalFormatting sqref="G11:G13">
    <cfRule type="containsText" dxfId="12" priority="15" operator="containsText" text="J">
      <formula>NOT(ISERROR(SEARCH("J",G11)))</formula>
    </cfRule>
    <cfRule type="containsText" dxfId="11" priority="16" operator="containsText" text="K">
      <formula>NOT(ISERROR(SEARCH("K",G11)))</formula>
    </cfRule>
    <cfRule type="containsText" dxfId="10" priority="17" operator="containsText" text="L">
      <formula>NOT(ISERROR(SEARCH("L",G11)))</formula>
    </cfRule>
  </conditionalFormatting>
  <conditionalFormatting sqref="G13">
    <cfRule type="iconSet" priority="18">
      <iconSet iconSet="3Arrows" showValue="0">
        <cfvo type="percent" val="0"/>
        <cfvo type="num" val="0"/>
        <cfvo type="num" val="0" gte="0"/>
      </iconSet>
    </cfRule>
  </conditionalFormatting>
  <conditionalFormatting sqref="G19">
    <cfRule type="containsText" dxfId="9" priority="22" operator="containsText" text="J">
      <formula>NOT(ISERROR(SEARCH("J",G19)))</formula>
    </cfRule>
    <cfRule type="containsText" dxfId="8" priority="23" operator="containsText" text="K">
      <formula>NOT(ISERROR(SEARCH("K",G19)))</formula>
    </cfRule>
    <cfRule type="containsText" dxfId="7" priority="24" operator="containsText" text="L">
      <formula>NOT(ISERROR(SEARCH("L",G19)))</formula>
    </cfRule>
  </conditionalFormatting>
  <conditionalFormatting sqref="K14:K16">
    <cfRule type="iconSet" priority="21">
      <iconSet iconSet="3Arrows">
        <cfvo type="percent" val="0"/>
        <cfvo type="num" val="0"/>
        <cfvo type="num" val="0" gte="0"/>
      </iconSet>
    </cfRule>
  </conditionalFormatting>
  <conditionalFormatting sqref="K17:K23">
    <cfRule type="iconSet" priority="27">
      <iconSet iconSet="3Arrows">
        <cfvo type="percent" val="0"/>
        <cfvo type="num" val="4"/>
        <cfvo type="num" val="4" gte="0"/>
      </iconSet>
    </cfRule>
  </conditionalFormatting>
  <conditionalFormatting sqref="N7">
    <cfRule type="containsBlanks" dxfId="6" priority="1">
      <formula>LEN(TRIM(N7))=0</formula>
    </cfRule>
    <cfRule type="cellIs" dxfId="5" priority="2" operator="greaterThan">
      <formula>0</formula>
    </cfRule>
  </conditionalFormatting>
  <conditionalFormatting sqref="O14:O19">
    <cfRule type="cellIs" dxfId="4" priority="3" operator="equal">
      <formula>""</formula>
    </cfRule>
  </conditionalFormatting>
  <conditionalFormatting sqref="O14:O21">
    <cfRule type="cellIs" dxfId="3" priority="19" operator="lessThan">
      <formula>0</formula>
    </cfRule>
    <cfRule type="cellIs" dxfId="2" priority="20" operator="greaterThan">
      <formula>0</formula>
    </cfRule>
  </conditionalFormatting>
  <conditionalFormatting sqref="P24:P33">
    <cfRule type="cellIs" dxfId="1" priority="5" operator="lessThan">
      <formula>0</formula>
    </cfRule>
    <cfRule type="cellIs" dxfId="0" priority="6" operator="greaterThan">
      <formula>0</formula>
    </cfRule>
  </conditionalFormatting>
  <pageMargins left="0.7" right="0.7" top="0.75" bottom="0.75" header="0.3" footer="0.3"/>
  <pageSetup paperSize="9" scale="52" orientation="portrait" r:id="rId1"/>
  <headerFooter>
    <oddHeader>&amp;C&amp;"Calibri"&amp;10&amp;KFF8C00C2 - Confidential&amp;1#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LISTE JOUEURS</vt:lpstr>
      <vt:lpstr>base joueur</vt:lpstr>
      <vt:lpstr>TDB Joueur</vt:lpstr>
      <vt:lpstr>'LISTE JOUEURS'!Zone_d_impression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LOQUET Marion</dc:creator>
  <cp:lastModifiedBy>ufolep77 ufolep77</cp:lastModifiedBy>
  <dcterms:created xsi:type="dcterms:W3CDTF">2018-08-24T07:47:16Z</dcterms:created>
  <dcterms:modified xsi:type="dcterms:W3CDTF">2024-01-09T10:45:16Z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24ffcea-f25b-491e-9dc9-834516f3550e_Enabled">
    <vt:lpwstr>true</vt:lpwstr>
  </property>
  <property fmtid="{D5CDD505-2E9C-101B-9397-08002B2CF9AE}" pid="3" name="MSIP_Label_024ffcea-f25b-491e-9dc9-834516f3550e_SetDate">
    <vt:lpwstr>2024-01-07T21:27:58Z</vt:lpwstr>
  </property>
  <property fmtid="{D5CDD505-2E9C-101B-9397-08002B2CF9AE}" pid="4" name="MSIP_Label_024ffcea-f25b-491e-9dc9-834516f3550e_Method">
    <vt:lpwstr>Standard</vt:lpwstr>
  </property>
  <property fmtid="{D5CDD505-2E9C-101B-9397-08002B2CF9AE}" pid="5" name="MSIP_Label_024ffcea-f25b-491e-9dc9-834516f3550e_Name">
    <vt:lpwstr>C2 - restricted</vt:lpwstr>
  </property>
  <property fmtid="{D5CDD505-2E9C-101B-9397-08002B2CF9AE}" pid="6" name="MSIP_Label_024ffcea-f25b-491e-9dc9-834516f3550e_SiteId">
    <vt:lpwstr>d52b49b7-0c8f-4d89-8c4f-f20517306e08</vt:lpwstr>
  </property>
  <property fmtid="{D5CDD505-2E9C-101B-9397-08002B2CF9AE}" pid="7" name="MSIP_Label_024ffcea-f25b-491e-9dc9-834516f3550e_ActionId">
    <vt:lpwstr>35f627d4-8bf5-4736-a40e-a5feafe639be</vt:lpwstr>
  </property>
  <property fmtid="{D5CDD505-2E9C-101B-9397-08002B2CF9AE}" pid="8" name="MSIP_Label_024ffcea-f25b-491e-9dc9-834516f3550e_ContentBits">
    <vt:lpwstr>1</vt:lpwstr>
  </property>
</Properties>
</file>